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updateLinks="never"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theus Costa\Desktop\TERRACAP\2021\06 - SUBTERRÂNEA NOROESTE\01 - PB 2021\03. PB\02. PLANILHAS LIMPAS PUBLICAÇÃO\"/>
    </mc:Choice>
  </mc:AlternateContent>
  <xr:revisionPtr revIDLastSave="0" documentId="13_ncr:1_{96D1784C-5A2F-46F8-BE77-833C23DBB5BF}" xr6:coauthVersionLast="47" xr6:coauthVersionMax="47" xr10:uidLastSave="{00000000-0000-0000-0000-000000000000}"/>
  <bookViews>
    <workbookView xWindow="-108" yWindow="-108" windowWidth="23256" windowHeight="12576" xr2:uid="{2A103C41-8C11-4E1D-B4E7-E900A5D7C06E}"/>
  </bookViews>
  <sheets>
    <sheet name="Anexo I.a.ND" sheetId="19" r:id="rId1"/>
    <sheet name="Anexo I.b.ND" sheetId="63" r:id="rId2"/>
    <sheet name="Anexo I.c.ND" sheetId="67" r:id="rId3"/>
    <sheet name="Anexo I.d.ND" sheetId="76" r:id="rId4"/>
    <sheet name="Anexo I.e.ND" sheetId="82" r:id="rId5"/>
    <sheet name="Anexo I.f.ND" sheetId="78" r:id="rId6"/>
    <sheet name="Anexo I.g.ND" sheetId="81" r:id="rId7"/>
    <sheet name="Anexo I.h.ND" sheetId="71" r:id="rId8"/>
  </sheets>
  <definedNames>
    <definedName name="_xlnm._FilterDatabase" localSheetId="3" hidden="1">'Anexo I.d.ND'!$B$7:$H$87</definedName>
    <definedName name="_xlnm.Print_Area" localSheetId="0">'Anexo I.a.ND'!$B$2:$G$45</definedName>
    <definedName name="_xlnm.Print_Area" localSheetId="1">'Anexo I.b.ND'!$B$2:$G$47</definedName>
    <definedName name="_xlnm.Print_Area" localSheetId="2">'Anexo I.c.ND'!$B$2:$J$38</definedName>
    <definedName name="_xlnm.Print_Area" localSheetId="3">'Anexo I.d.ND'!$B$2:$I$89</definedName>
    <definedName name="_xlnm.Print_Area" localSheetId="4">'Anexo I.e.ND'!$B$2:$K$254</definedName>
    <definedName name="_xlnm.Print_Area" localSheetId="5">'Anexo I.f.ND'!$B$2:$C$11</definedName>
    <definedName name="_xlnm.Print_Area" localSheetId="6">'Anexo I.g.ND'!$B$2:$M$20</definedName>
    <definedName name="_xlnm.Print_Area" localSheetId="7">'Anexo I.h.ND'!$B$2:$J$43,'Anexo I.h.ND'!$L$2:$T$43</definedName>
    <definedName name="_xlnm.Print_Titles" localSheetId="2">'Anexo I.c.ND'!$9:$11</definedName>
    <definedName name="_xlnm.Print_Titles" localSheetId="3">'Anexo I.d.ND'!$6:$8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78" l="1"/>
  <c r="C20" i="81"/>
  <c r="C9" i="78"/>
  <c r="M11" i="81" l="1"/>
  <c r="M10" i="81"/>
  <c r="M12" i="81" l="1"/>
  <c r="H20" i="81" l="1"/>
  <c r="G20" i="81"/>
  <c r="F20" i="81"/>
  <c r="M13" i="81"/>
  <c r="E32" i="76" l="1"/>
  <c r="I36" i="67" l="1"/>
  <c r="J36" i="67" s="1"/>
  <c r="M8" i="81" s="1"/>
  <c r="I35" i="67"/>
  <c r="J35" i="67" s="1"/>
  <c r="I31" i="67"/>
  <c r="J31" i="67" s="1"/>
  <c r="I25" i="67"/>
  <c r="J33" i="67" l="1"/>
  <c r="M19" i="81" l="1"/>
  <c r="L20" i="81"/>
  <c r="M9" i="81"/>
  <c r="D20" i="81"/>
  <c r="I10" i="67" l="1"/>
  <c r="S27" i="71" l="1"/>
  <c r="I27" i="71"/>
  <c r="S26" i="71"/>
  <c r="I26" i="71"/>
  <c r="S23" i="71"/>
  <c r="I23" i="71"/>
  <c r="S17" i="71"/>
  <c r="I17" i="71"/>
  <c r="J25" i="67" l="1"/>
  <c r="F9" i="63" l="1"/>
  <c r="G9" i="63" s="1"/>
  <c r="G14" i="63"/>
  <c r="G13" i="63"/>
  <c r="F10" i="63" l="1"/>
  <c r="G10" i="63" s="1"/>
  <c r="F11" i="63"/>
  <c r="G11" i="63" s="1"/>
  <c r="F17" i="63"/>
  <c r="G17" i="63" s="1"/>
  <c r="F12" i="63"/>
  <c r="G12" i="63" s="1"/>
  <c r="F15" i="63"/>
  <c r="G15" i="63" s="1"/>
  <c r="F16" i="63"/>
  <c r="G16" i="63" s="1"/>
  <c r="G6" i="63" l="1"/>
  <c r="G35" i="63" l="1"/>
  <c r="G13" i="19" l="1"/>
  <c r="G14" i="19"/>
  <c r="F16" i="19" l="1"/>
  <c r="G16" i="19" s="1"/>
  <c r="F9" i="19"/>
  <c r="G9" i="19" s="1"/>
  <c r="F11" i="19"/>
  <c r="G11" i="19" s="1"/>
  <c r="F17" i="19"/>
  <c r="G17" i="19" s="1"/>
  <c r="F10" i="19"/>
  <c r="G10" i="19" s="1"/>
  <c r="F15" i="19"/>
  <c r="G15" i="19" s="1"/>
  <c r="F12" i="19"/>
  <c r="G12" i="19" s="1"/>
  <c r="G27" i="63" l="1"/>
  <c r="G6" i="19" l="1"/>
  <c r="G27" i="19" l="1"/>
  <c r="G34" i="19"/>
  <c r="G19" i="63"/>
  <c r="G43" i="63" s="1"/>
  <c r="G47" i="63" s="1"/>
  <c r="E7" i="67" l="1"/>
  <c r="H13" i="67" s="1"/>
  <c r="H15" i="67" l="1"/>
  <c r="I15" i="67" s="1"/>
  <c r="J15" i="67" s="1"/>
  <c r="H17" i="67"/>
  <c r="H23" i="67"/>
  <c r="I23" i="67" s="1"/>
  <c r="J23" i="67" s="1"/>
  <c r="H20" i="67"/>
  <c r="I20" i="67" s="1"/>
  <c r="J20" i="67" s="1"/>
  <c r="H21" i="67"/>
  <c r="I21" i="67" s="1"/>
  <c r="J21" i="67" s="1"/>
  <c r="H18" i="67"/>
  <c r="H22" i="67"/>
  <c r="H16" i="67"/>
  <c r="H24" i="67"/>
  <c r="H14" i="67"/>
  <c r="I14" i="67" s="1"/>
  <c r="J14" i="67" s="1"/>
  <c r="H19" i="67"/>
  <c r="I13" i="67"/>
  <c r="J13" i="67" s="1"/>
  <c r="I17" i="67"/>
  <c r="J17" i="67" s="1"/>
  <c r="G19" i="19"/>
  <c r="G41" i="19" s="1"/>
  <c r="G45" i="19" s="1"/>
  <c r="I18" i="67" l="1"/>
  <c r="J18" i="67" s="1"/>
  <c r="I16" i="67"/>
  <c r="J16" i="67" s="1"/>
  <c r="I22" i="67"/>
  <c r="J22" i="67" s="1"/>
  <c r="I24" i="67"/>
  <c r="J24" i="67" s="1"/>
  <c r="I19" i="67"/>
  <c r="J19" i="67" s="1"/>
  <c r="E6" i="67"/>
  <c r="H30" i="67" s="1"/>
  <c r="J12" i="67" l="1"/>
  <c r="H29" i="67"/>
  <c r="I29" i="67" s="1"/>
  <c r="J29" i="67" s="1"/>
  <c r="I30" i="67"/>
  <c r="J30" i="67" s="1"/>
  <c r="J27" i="67" l="1"/>
  <c r="J38" i="67" l="1"/>
  <c r="C7" i="78" l="1"/>
  <c r="H60" i="76" l="1"/>
  <c r="I60" i="76" s="1"/>
  <c r="H55" i="76" l="1"/>
  <c r="I55" i="76" s="1"/>
  <c r="H85" i="76" l="1"/>
  <c r="I85" i="76" s="1"/>
  <c r="H66" i="76"/>
  <c r="I66" i="76" s="1"/>
  <c r="H65" i="76"/>
  <c r="I65" i="76" s="1"/>
  <c r="H87" i="76"/>
  <c r="I87" i="76" s="1"/>
  <c r="H14" i="76"/>
  <c r="I14" i="76" s="1"/>
  <c r="H86" i="76"/>
  <c r="I86" i="76" s="1"/>
  <c r="H63" i="76"/>
  <c r="I63" i="76" s="1"/>
  <c r="H62" i="76"/>
  <c r="I62" i="76" s="1"/>
  <c r="H84" i="76"/>
  <c r="I84" i="76" s="1"/>
  <c r="H39" i="76"/>
  <c r="I39" i="76" s="1"/>
  <c r="H80" i="76"/>
  <c r="I80" i="76" s="1"/>
  <c r="H44" i="76"/>
  <c r="I44" i="76" s="1"/>
  <c r="H32" i="76"/>
  <c r="I32" i="76" s="1"/>
  <c r="I38" i="76" l="1"/>
  <c r="I31" i="76"/>
  <c r="I83" i="76"/>
  <c r="H29" i="76" l="1"/>
  <c r="I29" i="76" s="1"/>
  <c r="H58" i="76"/>
  <c r="I58" i="76" s="1"/>
  <c r="H46" i="76"/>
  <c r="I46" i="76" s="1"/>
  <c r="H42" i="76"/>
  <c r="I42" i="76" s="1"/>
  <c r="H57" i="76"/>
  <c r="I57" i="76" s="1"/>
  <c r="H81" i="76"/>
  <c r="I81" i="76" s="1"/>
  <c r="H59" i="76"/>
  <c r="I59" i="76" s="1"/>
  <c r="H79" i="76"/>
  <c r="I79" i="76" s="1"/>
  <c r="H30" i="76"/>
  <c r="I30" i="76" s="1"/>
  <c r="H22" i="76"/>
  <c r="I22" i="76" s="1"/>
  <c r="H27" i="76"/>
  <c r="I27" i="76" s="1"/>
  <c r="H28" i="76"/>
  <c r="I28" i="76" s="1"/>
  <c r="H67" i="76"/>
  <c r="I67" i="76" s="1"/>
  <c r="H11" i="76"/>
  <c r="I11" i="76" s="1"/>
  <c r="H51" i="76"/>
  <c r="I51" i="76" s="1"/>
  <c r="H24" i="76"/>
  <c r="I24" i="76" s="1"/>
  <c r="H15" i="76"/>
  <c r="I15" i="76" s="1"/>
  <c r="H25" i="76"/>
  <c r="I25" i="76" s="1"/>
  <c r="H64" i="76"/>
  <c r="I64" i="76" s="1"/>
  <c r="H52" i="76"/>
  <c r="I52" i="76" s="1"/>
  <c r="H54" i="76"/>
  <c r="I54" i="76" s="1"/>
  <c r="H23" i="76"/>
  <c r="I23" i="76" s="1"/>
  <c r="H12" i="76"/>
  <c r="I12" i="76" s="1"/>
  <c r="I56" i="76" l="1"/>
  <c r="I40" i="76"/>
  <c r="I26" i="76"/>
  <c r="I13" i="76"/>
  <c r="I61" i="76"/>
  <c r="I49" i="76"/>
  <c r="I21" i="76"/>
  <c r="I10" i="76"/>
  <c r="H73" i="76"/>
  <c r="I73" i="76" s="1"/>
  <c r="H70" i="76"/>
  <c r="I70" i="76" s="1"/>
  <c r="H35" i="76" l="1"/>
  <c r="I35" i="76" s="1"/>
  <c r="H77" i="76"/>
  <c r="I77" i="76" s="1"/>
  <c r="H74" i="76"/>
  <c r="I74" i="76" s="1"/>
  <c r="H48" i="76"/>
  <c r="I48" i="76" s="1"/>
  <c r="H17" i="76"/>
  <c r="I17" i="76" s="1"/>
  <c r="H18" i="76"/>
  <c r="I18" i="76" s="1"/>
  <c r="H75" i="76"/>
  <c r="I75" i="76" s="1"/>
  <c r="H72" i="76"/>
  <c r="I72" i="76" s="1"/>
  <c r="H78" i="76"/>
  <c r="I78" i="76" s="1"/>
  <c r="H71" i="76"/>
  <c r="I71" i="76" s="1"/>
  <c r="H34" i="76"/>
  <c r="I34" i="76" s="1"/>
  <c r="H76" i="76"/>
  <c r="I76" i="76" s="1"/>
  <c r="I16" i="76" l="1"/>
  <c r="I9" i="76" s="1"/>
  <c r="M17" i="81" s="1"/>
  <c r="I47" i="76"/>
  <c r="I37" i="76" s="1"/>
  <c r="I33" i="76"/>
  <c r="I20" i="76" s="1"/>
  <c r="I69" i="76"/>
  <c r="M15" i="81" l="1"/>
  <c r="I20" i="81"/>
  <c r="J20" i="81"/>
  <c r="K20" i="81"/>
  <c r="M16" i="81"/>
  <c r="I89" i="76"/>
  <c r="M18" i="81" l="1"/>
  <c r="C11" i="78"/>
  <c r="E20" i="81" l="1"/>
  <c r="M14" i="81"/>
  <c r="M20" i="81" s="1"/>
</calcChain>
</file>

<file path=xl/sharedStrings.xml><?xml version="1.0" encoding="utf-8"?>
<sst xmlns="http://schemas.openxmlformats.org/spreadsheetml/2006/main" count="1733" uniqueCount="870">
  <si>
    <t>TOTAL</t>
  </si>
  <si>
    <t xml:space="preserve"> </t>
  </si>
  <si>
    <t>Total</t>
  </si>
  <si>
    <t>Eletricista</t>
  </si>
  <si>
    <t>Almoxarife</t>
  </si>
  <si>
    <t>Auxiliar de Almoxarife</t>
  </si>
  <si>
    <t>Benefícios</t>
  </si>
  <si>
    <t>Exames</t>
  </si>
  <si>
    <t>Seguro de Vida / Acidentes</t>
  </si>
  <si>
    <t>EPIs</t>
  </si>
  <si>
    <t>1 - MÃO DE OBRA DIRETA (Encargos Sociais Não Desonerados)</t>
  </si>
  <si>
    <t>Ajudante de Eletricista</t>
  </si>
  <si>
    <t>Encarregado Geral de Obras</t>
  </si>
  <si>
    <t>Eletrotécnico</t>
  </si>
  <si>
    <t>Motorista Operador de Caminhão com Munk</t>
  </si>
  <si>
    <t>Engenheiro Eletricista</t>
  </si>
  <si>
    <t>Técnico em Segurança do Trabalho</t>
  </si>
  <si>
    <t>CATEGORIA PROFISSIONAL</t>
  </si>
  <si>
    <t>TEMPO NO SERVIÇO</t>
  </si>
  <si>
    <t>SALÁRIO (MÊS)</t>
  </si>
  <si>
    <t>PERICULOSIDADE</t>
  </si>
  <si>
    <t>QTE.</t>
  </si>
  <si>
    <t>CUSTO DO SERVIÇO POR US (SEM BDI)</t>
  </si>
  <si>
    <t>ACO CA-50, 10,0 MM, VERGALHAO</t>
  </si>
  <si>
    <t>ACO CA-50, 8,0 MM, VERGALHAO</t>
  </si>
  <si>
    <t>ELETRODUTODUTO PEAD FLEXIVEL PAREDE SIMPLES, CORRUGACAO HELICOIDAL, COR PRETA, SEM ROSCA, DE 4",  PARA CABEAMENTO SUBTERRANEO (NBR 15715)</t>
  </si>
  <si>
    <t>FITA PLASTICA ZEBRADA PARA DEMARCACAO DE AREAS, LARGURA = 7 CM, SEM ADESIVO (COLETADO CAIXA)</t>
  </si>
  <si>
    <t>LOCACAO DE CONTAINER 2,30  X  6,00 M, ALT. 2,50 M, COM 1 SANITARIO, PARA ESCRITORIO, COMPLETO, SEM DIVISORIAS INTERNAS</t>
  </si>
  <si>
    <t>LOCACAO DE CONTAINER 2,30  X  6,00 M, ALT. 2,50 M, PARA ESCRITORIO, SEM DIVISORIAS INTERNAS E SEM SANITARIO</t>
  </si>
  <si>
    <t>LOCACAO DE CONTAINER 2,30 X 4,30 M, ALT. 2,50 M, PARA SANITARIO, COM 3 BACIAS, 4 CHUVEIROS, 1 LAVATORIO E 1 MICTORIO</t>
  </si>
  <si>
    <t>CADEADO SIMPLES, CORPO EM LATAO MACICO, COM LARGURA DE 50 MM E ALTURA DE APROX 40 MM, HASTE CEMENTADA EM ACO TEMPERADO COM DIAMETRO DE APROX 8,0 MM, INCLUINDO 2 CHAVES</t>
  </si>
  <si>
    <t>3 - VEÍCULOS, EQUIPAMENTOS E FERRAMENTAS - CUSTO FIXO</t>
  </si>
  <si>
    <t xml:space="preserve">4 - VEÍCULOS, EQUIPAMENTOS E FERRAMENTAS - CUSTO VARIÁVEL </t>
  </si>
  <si>
    <t>Caminhão carga média com guindauto: depreciação, juros, impostos e seguro - Principal</t>
  </si>
  <si>
    <t>Caminhão carga média com guindauto: depreciação, juros, impostos e seguro - Apoio</t>
  </si>
  <si>
    <t>Ferramentas: depreciação</t>
  </si>
  <si>
    <t xml:space="preserve">6 - PRODUÇÃO DO SERVIÇO (US / MÊS)  </t>
  </si>
  <si>
    <t>Cursos de Capacitação</t>
  </si>
  <si>
    <t>2 - ENCARGOS COMPLEMENTARES</t>
  </si>
  <si>
    <t>Descrição</t>
  </si>
  <si>
    <t>Picape leve 4x2: depreciação, juros, impostos e seguro</t>
  </si>
  <si>
    <t>5 - CUSTO DO SERVIÇO (Soma dos Itens 1 a 4)</t>
  </si>
  <si>
    <t>EPIs e EPCs</t>
  </si>
  <si>
    <t>Caminhão carga média com guindauto: depreciação, juros, impostos e seguro</t>
  </si>
  <si>
    <t>Gerador portátil monofásico, 5,5 kVA: depreciação e juros</t>
  </si>
  <si>
    <t>Caminhão carga média com guindauto: manutenção e materiais na operação - Principal</t>
  </si>
  <si>
    <t>Caminhão carga média com guindauto: manutenção e materiais na operação - Apoio</t>
  </si>
  <si>
    <t>Picape leve 4x2: manutenção e materiais na operação</t>
  </si>
  <si>
    <t>Caminhão carga média com guindauto: manutenção e materiais na operação</t>
  </si>
  <si>
    <t>Gerador portátil monofásico, 5,5 kVA: manutenção e materiais na operação</t>
  </si>
  <si>
    <t>Picape carga média 4x4: depreciação, juros, impostos e seguro</t>
  </si>
  <si>
    <t>Picape carga leve 4x2: depreciação, juros, impostos e seguro</t>
  </si>
  <si>
    <t>Picape carga média 4x4: manutenção e materiais na operação</t>
  </si>
  <si>
    <t>Picape carga leve 4x2: manutenção e materiais na operação</t>
  </si>
  <si>
    <t>DESCRIÇÃO</t>
  </si>
  <si>
    <t>UNID.</t>
  </si>
  <si>
    <t>QTE. US/UNID.</t>
  </si>
  <si>
    <t>PREÇO</t>
  </si>
  <si>
    <t>UNITÁRIO</t>
  </si>
  <si>
    <t>TOTAL C/ BDI</t>
  </si>
  <si>
    <t>SERVIÇO DE LINHA VIVA</t>
  </si>
  <si>
    <t>T-H</t>
  </si>
  <si>
    <t>CONCRETAGEM DE BASE DE POSTE ATÉ 600 DAN</t>
  </si>
  <si>
    <t>REDE AÉREA DE AT COMPACTA BT ISOLADA</t>
  </si>
  <si>
    <t>US REDE AÉREA (CONFORME ANEXO I.a)</t>
  </si>
  <si>
    <t>US REDE SUBTERRÂNEA (CONFORME ANEXO I.b)</t>
  </si>
  <si>
    <t>UN</t>
  </si>
  <si>
    <t>MONTAGEM DE REDE - TERMINAL UNIPOLAR DE 15 kV</t>
  </si>
  <si>
    <t>MONTAGEM ELETROMECÂNICA DE ET – ENFIAÇÃO DE CABOS DE BT</t>
  </si>
  <si>
    <t>MONTAGEM ELETROMECÂNICA DE ET – DISJUNTOR TERMOMAGNÉTICO</t>
  </si>
  <si>
    <t xml:space="preserve">MONTAGEM ELETROMECÂNICA DE ET – MALHA DE TERRA </t>
  </si>
  <si>
    <t>MONTAGEM ELETROMECÂNICA DE ET – TRANSFORMADOR 1.000 kVA A SECO</t>
  </si>
  <si>
    <t>MONTAGEM ELETROMECÂNICA DE ET – CAIXA DE COMANDO DE IP</t>
  </si>
  <si>
    <t>ITEM</t>
  </si>
  <si>
    <t>SERVIÇOS DE IMPLANTAÇÃO DE REDE DE DISTRIBUIÇÃO SUBTERRÂNEA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</si>
  <si>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</si>
  <si>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</si>
  <si>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</si>
  <si>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</si>
  <si>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</si>
  <si>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</si>
  <si>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</si>
  <si>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</si>
  <si>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</si>
  <si>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</si>
  <si>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</si>
  <si>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</si>
  <si>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</si>
  <si>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M</t>
  </si>
  <si>
    <t>UN.</t>
  </si>
  <si>
    <t>ENFIAÇÃO DE CIRCUITO PRIMÁRIO TRIFÁSICO, 15kV, 95 mm²</t>
  </si>
  <si>
    <t>BENEFÍCIOS E DESPESAS INDIRETAS</t>
  </si>
  <si>
    <t xml:space="preserve">CONSTRUÇÃO E MANUTENÇÃO DE ESTAÇÕES E REDES
DE DISTRIBUIÇÃO DE ENERGIA ELÉTRICA </t>
  </si>
  <si>
    <t>BDI DIFERENCIADO - FORNECIMENTO DE MATERIAIS E EQUIPAMENTOS RELEVANTES DE NATUREZA ESPECÍFICA</t>
  </si>
  <si>
    <t>SEM Desoneração da Folha de Pagamento</t>
  </si>
  <si>
    <t>1º Quartil</t>
  </si>
  <si>
    <t>Grupo</t>
  </si>
  <si>
    <t>Componentes</t>
  </si>
  <si>
    <t>Incidências</t>
  </si>
  <si>
    <t>Despesas Indiretas</t>
  </si>
  <si>
    <t>A</t>
  </si>
  <si>
    <t>Administração Central</t>
  </si>
  <si>
    <t>Seguros + Garantias</t>
  </si>
  <si>
    <t>Riscos</t>
  </si>
  <si>
    <t>Despesas Financeiras</t>
  </si>
  <si>
    <t>Subtotal A</t>
  </si>
  <si>
    <t>Tributos</t>
  </si>
  <si>
    <t>B</t>
  </si>
  <si>
    <t>COFINS - Contribuição Para o Financiamento Seguridade Social</t>
  </si>
  <si>
    <t>PIS - Programa de Integração Social</t>
  </si>
  <si>
    <t>ISS - Imposto Sobre Serviços de Qualquer Natureza</t>
  </si>
  <si>
    <t>CPRB - Contribuição Previdenciária Sobre Receita Bruta</t>
  </si>
  <si>
    <t>Subtotal B</t>
  </si>
  <si>
    <t>Bonificação</t>
  </si>
  <si>
    <t>C</t>
  </si>
  <si>
    <t>Lucro</t>
  </si>
  <si>
    <t>Subtotal C</t>
  </si>
  <si>
    <t>BDI</t>
  </si>
  <si>
    <t>FÓRMULA PARA CÁLCULO DO BDI</t>
  </si>
  <si>
    <t>BDI =</t>
  </si>
  <si>
    <t>[(</t>
  </si>
  <si>
    <t>(1 + (AC + S + R + G)) x ((1 + DF) X (1 + L))</t>
  </si>
  <si>
    <t>)</t>
  </si>
  <si>
    <t>]</t>
  </si>
  <si>
    <t>X 100</t>
  </si>
  <si>
    <t>(1 - I)</t>
  </si>
  <si>
    <t>AC</t>
  </si>
  <si>
    <t>Taxa representativa das despesas de rateio da Administração Central</t>
  </si>
  <si>
    <t>S</t>
  </si>
  <si>
    <t>Taxa Representativa de Seguros</t>
  </si>
  <si>
    <t>R</t>
  </si>
  <si>
    <t>Taxa Representativa de Riscos</t>
  </si>
  <si>
    <t>G</t>
  </si>
  <si>
    <t>Taxa Representativa de Garantias</t>
  </si>
  <si>
    <t>DF</t>
  </si>
  <si>
    <t>Taxa Representativa de Despesas Financeiras</t>
  </si>
  <si>
    <t>L</t>
  </si>
  <si>
    <t>Taxa Representativa de Lucro</t>
  </si>
  <si>
    <t>I</t>
  </si>
  <si>
    <t>Taxa Representativa de Incidência de Impostos</t>
  </si>
  <si>
    <t>Taxa Representativa da Incidênca de Impostos é aplicada sobre o preço de venda da prestação do serviço, enquanto que as demais taxas são aplicadas sobre o custo</t>
  </si>
  <si>
    <t>Referência:</t>
  </si>
  <si>
    <t>Relatório do Acordão n° 2.622/2013 - TCU/Plenário</t>
  </si>
  <si>
    <t>LOTE 01 - SQNW 102</t>
  </si>
  <si>
    <t>ENFIAÇÃO DE CIRCUITO SECUNDÁRIO TRIFÁSICO 120 mm² EPR/XPLE, NEUTRO NU 95 mm²</t>
  </si>
  <si>
    <t>ENFIAÇÃO DE CIRCUITO SECUNDÁRIO TRIFÁSICO 185 mm² EPR/XPLE, NEUTRO NU 150 mm²</t>
  </si>
  <si>
    <t>MONTAGEM ELETROMECÂNICA DE ET - CONJUNTO DE BARRAMENTO DE DISTRIBUIÇÃO (CBT)</t>
  </si>
  <si>
    <t>MONTAGEM ELETROMECÂNICA DE ET - CHAVE PRIMÁRIA SF6 DE 04 VIAS COM ACESSÓRIOS</t>
  </si>
  <si>
    <t>ENSAIO DE TRANSFORMADOR A SECO 1000 kVA JUNTO À CEB</t>
  </si>
  <si>
    <t>SERVIÇOS DE IMPLANTAÇÃO DE REDE DE DISTRIBUIÇÃO AÉREA (TRANSIÇÃO RDA/RDS)</t>
  </si>
  <si>
    <t>2.1</t>
  </si>
  <si>
    <t>2.2</t>
  </si>
  <si>
    <t>2.3</t>
  </si>
  <si>
    <t>ELABORAÇÃO E APROVAÇÃO DE PROJETOS EXECUTIVOS</t>
  </si>
  <si>
    <t>3.1</t>
  </si>
  <si>
    <t>ELABORAÇÃO E APROVAÇÃO JUNTO À CEB DO PROJETO EXECUTIVO E AS BUILT DA REDE DE DISTRIBUIÇÃO SUBTERRÂNEA (RDS)</t>
  </si>
  <si>
    <t>ELABORAÇÃO E APROVAÇÃO JUNTO À CEB DO PROJETO EXECUTIVO E AS BUILT DA REDE DE DISTRIBUIÇÃO AÉREA (RDA)</t>
  </si>
  <si>
    <t>3.2</t>
  </si>
  <si>
    <t>-</t>
  </si>
  <si>
    <t>PREÇO (R$)</t>
  </si>
  <si>
    <t>UNITÁRIO C/ BDI</t>
  </si>
  <si>
    <t>CABEAMENTO DE ALTA TENSÃO - REDE PRIMÁRIA</t>
  </si>
  <si>
    <t>CABOS</t>
  </si>
  <si>
    <t>1.1.2</t>
  </si>
  <si>
    <t>CABO EM COBRE ISOLADO, UNIPOLAR, 95 MM2, 8.7/15 kV. CONDUTOR EM COBRE ELETROLÍTICO NU, TÊMPERA MOLE, ENCORDOAMENTO CIRCULAR COMPACTO, CLASSE 2. BLINDAGEM DO CONDUTOR EM COMPOSTO TERMOFIXO SEMICONDUTOR. ISOLAÇÃO EM COMPOSTO TERMOFIXO DE POLIETILENO RETICULADO (XLPE) 90°C OU BORRACHA ETILENO-PROPILENO (EPR) 105°C. BLINDAGEM DA ISOLAÇÃO EM COMPOSTO TERMOFIXO SEMICONDUTOR, DE FÁCIL REMOÇÃO A FRIO. BLINDAGEM METÁLICA EM FIOS DE COBRE NU. COBERTURA EM COMPOSTO TERMOPLÁSTICO DE PVC SEM CHUMBO, TIPO ST2. NORMAS APLICÁVEIS: NBR NM 280, NBR 6251, NBR 7286 (PARA CABOS EM EPR), NBR 7287 (PARA CABOS EM XLPE).</t>
  </si>
  <si>
    <t>CABO EM COBRE ISOLADO, UNIPOLAR, 95 MM2, 0.6/1 kV. CONDUTOR EM COBRE ELETROLÍTICO NU, TÊMPERA MOLE, ENCORDOAMENTO COM SEÇÃO CIRCULAR COMPACTA, CLASSE 2. ISOLAÇÃO EM COMPOSTO TERMOFIXO DE POLIETILENO RETICULADO (XLPE) 90°C OU BORRACHA ETILENO-PROPILENO (HEPR) 90°C. COBERTURA EM COMPOSTO TERMOPLÁSTICO DE PVC SEM CHUMBO, RETARDANTE À CHAMA, TIPO ST2. NORMAS APLICÁVEIS: NBR NM 280, NBR 6251, NBR 7286 (PARA CABOS EM EPR), NBR 7287 (PARA CABOS EM XLPE).</t>
  </si>
  <si>
    <t>ATERRAMENTO</t>
  </si>
  <si>
    <t>1.2.1</t>
  </si>
  <si>
    <t>1.2.2</t>
  </si>
  <si>
    <t>CABO COBRE NU, 25MM2, 7 FIOS, MEIO DURO, CLASSE 2A, CONFORME NBR 6524.</t>
  </si>
  <si>
    <t>SUPORTES PARA CAIXAS DE PASSAGEM</t>
  </si>
  <si>
    <t>1.3.1</t>
  </si>
  <si>
    <t>SUPORTE EM AÇO GALVANIZADO PARA DEGRAUS DE CABOS DE REDE SUBTERRÂNEA, INCLUSO MATERIAL DE FIXAÇÃO.</t>
  </si>
  <si>
    <t>1.3.2</t>
  </si>
  <si>
    <t>DEGRAU EM AÇO GALVANIZADO PARA CABOS DE REDE SUBTERRÂNEA, TAMANHO 3 - 300MM</t>
  </si>
  <si>
    <t>CABEAMENTO DE BAIXA TENSÃO - REDE SECUNDÁRIA</t>
  </si>
  <si>
    <t>2.1.1</t>
  </si>
  <si>
    <t>CABO EM COBRE ISOLADO, UNIPOLAR, 120 MM2, 0.6/1 kV. CONDUTOR EM COBRE ELETROLÍTICO NU, TÊMPERA MOLE, ENCORDOAMENTO COM SEÇÃO CIRCULAR COMPACTA, CLASSE 2. ISOLAÇÃO EM COMPOSTO TERMOFIXO DE POLIETILENO RETICULADO (XLPE) 90°C OU BORRACHA ETILENO-PROPILENO (HEPR) 90°C. COBERTURA EM COMPOSTO TERMOPLÁSTICO DE PVC SEM CHUMBO, RETARDANTE À CHAMA, TIPO ST2. NORMAS APLICÁVEIS: NBR NM 280, NBR 6251, NBR 7286 (PARA CABOS EM EPR), NBR 7287 (PARA CABOS EM XLPE).</t>
  </si>
  <si>
    <t>2.1.2</t>
  </si>
  <si>
    <t>2.1.3</t>
  </si>
  <si>
    <t>CABO EM COBRE ISOLADO, UNIPOLAR, 185 MM2, 0.6/1 kV. CONDUTOR EM COBRE ELETROLÍTICO NU, TÊMPERA MOLE, ENCORDOAMENTO COM SEÇÃO CIRCULAR COMPACTA, CLASSE 2. ISOLAÇÃO EM COMPOSTO TERMOFIXO DE POLIETILENO RETICULADO (XLPE) 90°C OU BORRACHA ETILENO-PROPILENO (HEPR) 90°C. COBERTURA EM COMPOSTO TERMOPLÁSTICO DE PVC SEM CHUMBO, RETARDANTE À CHAMA, TIPO ST2. NORMAS APLICÁVEIS: NBR NM 280, NBR 6251, NBR 7286 (PARA CABOS EM EPR), NBR 7287 (PARA CABOS EM XLPE).</t>
  </si>
  <si>
    <t>2.1.4</t>
  </si>
  <si>
    <t>CABO COBRE NU, 95MM2, 19 FIOS, MEIO DURO, CLASSE 3A, CONFORME NBR 6524.</t>
  </si>
  <si>
    <t>KG</t>
  </si>
  <si>
    <t>CABO COBRE NU, 150MM2, 37 FIOS, MEIO DURO, CLASSE 3A, CONFORME NBR 6524.</t>
  </si>
  <si>
    <t>CONECTORES</t>
  </si>
  <si>
    <t>2.2.1</t>
  </si>
  <si>
    <t>CONECTOR TERMINAL COMPRESSÃO, RETO, PARA CABO 95 MM2, 1 FURO, 2 COMPRESSÕES.</t>
  </si>
  <si>
    <t>2.2.2</t>
  </si>
  <si>
    <t>CONECTOR TERMINAL COMPRESSÃO, RETO, PARA CABO 120 MM2, 1 FURO, 2 COMPRESSÕES.</t>
  </si>
  <si>
    <t>2.2.3</t>
  </si>
  <si>
    <t>CONECTOR TERMINAL COMPRESSÃO, RETO, PARA CABO 150 MM2, 1 FURO, 2 COMPRESSÕES.</t>
  </si>
  <si>
    <t>2.2.4</t>
  </si>
  <si>
    <t>CONECTOR TERMINAL COMPRESSÃO, RETO, PARA CABO 185 MM2, 1 FURO, 2 COMPRESSÕES.</t>
  </si>
  <si>
    <t>FUSÍVEIS</t>
  </si>
  <si>
    <t>2.3.1</t>
  </si>
  <si>
    <t>2.4</t>
  </si>
  <si>
    <t>2.4.1</t>
  </si>
  <si>
    <t>2.4.2</t>
  </si>
  <si>
    <t>DEGRAU EM AÇO GALVANIZADO PARA CABOS DE REDE SUBTERRÂNEA, TAMANHO 2 - 200MM</t>
  </si>
  <si>
    <t>ESTAÇÕES TRANSFORMADORAS</t>
  </si>
  <si>
    <t>TRANSFORMADOR</t>
  </si>
  <si>
    <t>3.1.1</t>
  </si>
  <si>
    <t>TRANSFORMADOR TRIFÁSICO, 15 kV, 1000 kVA, ISOLAÇÃO A SECO, CONFORME NTD 3.45 CEB.</t>
  </si>
  <si>
    <t>PROTEÇÃO E MANOBRA</t>
  </si>
  <si>
    <t>3.2.1</t>
  </si>
  <si>
    <t>CHAVE DE 4 VIAS</t>
  </si>
  <si>
    <t>3.2.1.1</t>
  </si>
  <si>
    <t>CHAVE SECCIONADORA TRIPOLAR, TENSÃO MÁXIMA DE OPERAÇÃO 15 kV, 200 A, 4 VIAS (2 VIAS DE ENTRADA, 2 VIAS DE SAÍDA), C/ TRANSFERÊNCIA AUTOMÁTICA, TELECOMANDO E TELESUPERVISÃO. ISOLAMENTO EM SF6, INTERRUPÇÕES EM SF6 OU VÁCUO, COM INTERRUPTOR DE FALTA NAS VIAS DE SAÍDA, NÃO SUBMERSÍVEL, COM TRÊS POSIÇÕES (ABERTA, FECHADA OU ATERRADA), CONFORME NTD 3.34 CEB.</t>
  </si>
  <si>
    <t>3.2.2</t>
  </si>
  <si>
    <t>DISJUNTOR BT GERAL</t>
  </si>
  <si>
    <t>3.2.2.1</t>
  </si>
  <si>
    <t>3.2.3</t>
  </si>
  <si>
    <t>CBT</t>
  </si>
  <si>
    <t>3.2.3.1</t>
  </si>
  <si>
    <t>CONJUNTO DE BARRAMENTO DE DISTRIBUIÇÃO EM BAIXA TENSÃO (CBT), CORRENTE NOMINAL DO BARRAMENTO PRINCIPAL 1800 A, 8 SAÍDAS COM CHAVES SECCIONADORAS PORTA-FUSÍVEIS, PARA USO ABRIGADO, CONFORME NTD 3.37 CEB.</t>
  </si>
  <si>
    <t>3.3</t>
  </si>
  <si>
    <t>COMANDO PARA IP</t>
  </si>
  <si>
    <t>3.3.1</t>
  </si>
  <si>
    <t>3.4</t>
  </si>
  <si>
    <t>CABEAMENTO</t>
  </si>
  <si>
    <t>3.4.1</t>
  </si>
  <si>
    <t>CABEAMENTO ALTA TENSÃO</t>
  </si>
  <si>
    <t>3.4.1.1</t>
  </si>
  <si>
    <t>CABO EM COBRE ISOLADO, UNIPOLAR, 35 MM2, 8.7/15 kV. CONDUTOR EM COBRE ELETROLÍTICO NU, TÊMPERA MOLE, ENCORDOAMENTO CIRCULAR COMPACTO, CLASSE 2. BLINDAGEM DO CONDUTOR EM COMPOSTO TERMOFIXO SEMICONDUTOR. ISOLAÇÃO EM COMPOSTO TERMOFIXO DE POLIETILENO RETICULADO (XLPE) 90°C OU BORRACHA ETILENO-PROPILENO (EPR) 105°C. BLINDAGEM DA ISOLAÇÃO EM COMPOSTO TERMOFIXO SEMICONDUTOR, DE FÁCIL REMOÇÃO A FRIO. BLINDAGEM METÁLICA EM FIOS DE COBRE NU. COBERTURA EM COMPOSTO TERMOPLÁSTICO DE PVC SEM CHUMBO, TIPO ST2. NORMAS APLICÁVEIS: NBR NM 280, NBR 6251, NBR 7286 (PARA CABOS EM EPR), NBR 7287 (PARA CABOS EM XLPE).</t>
  </si>
  <si>
    <t>3.4.1.2</t>
  </si>
  <si>
    <t>CABO COBRE NU, 35MM2, 7 FIOS, MEIO DURO, CLASSE 2A, CONFORME NBR 6524.</t>
  </si>
  <si>
    <t>3.4.2</t>
  </si>
  <si>
    <t>CABEAMENTO BAIXA TENSÃO</t>
  </si>
  <si>
    <t>3.4.2.1</t>
  </si>
  <si>
    <t>CABO EM COBRE ISOLADO, UNIPOLAR, 400 MM2, 0.6/1 kV. CONDUTOR EM COBRE ELETROLÍTICO NU, TÊMPERA MOLE, ENCORDOAMENTO COM SEÇÃO CIRCULAR COMPACTA, CLASSE 2. ISOLAÇÃO EM COMPOSTO TERMOFIXO DE POLIETILENO RETICULADO (XLPE) 90°C OU BORRACHA ETILENO-PROPILENO (HEPR) 90°C. COBERTURA EM COMPOSTO TERMOPLÁSTICO DE PVC SEM CHUMBO, RETARDANTE À CHAMA, TIPO ST2. NORMAS APLICÁVEIS: NBR NM 280, NBR 6251, NBR 7286 (PARA CABOS EM EPR), NBR 7287 (PARA CABOS EM XLPE).</t>
  </si>
  <si>
    <t>3.4.2.2</t>
  </si>
  <si>
    <t>CABO EM COBRE ISOLADO, UNIPOLAR, 500 MM2, 0.6/1 kV. CONDUTOR EM COBRE ELETROLÍTICO NU, TÊMPERA MOLE, ENCORDOAMENTO COM SEÇÃO CIRCULAR COMPACTA, CLASSE 2. ISOLAÇÃO EM COMPOSTO TERMOFIXO DE POLIETILENO RETICULADO (XLPE) 90°C OU BORRACHA ETILENO-PROPILENO (HEPR) 90°C. COBERTURA EM COMPOSTO TERMOPLÁSTICO DE PVC SEM CHUMBO, RETARDANTE À CHAMA, TIPO ST2. NORMAS APLICÁVEIS: NBR NM 280, NBR 6251, NBR 7286 (PARA CABOS EM EPR), NBR 7287 (PARA CABOS EM XLPE).</t>
  </si>
  <si>
    <t>3.5</t>
  </si>
  <si>
    <t>CONECTORES E TERMINAIS DESCONECTÁVEIS</t>
  </si>
  <si>
    <t>3.5.1</t>
  </si>
  <si>
    <t>TERMINAL DESCONECTÁVEL COTOVELO (TDC), PARA CABO DE COBRE 15 kV 35 MM2, CONFORME EMD 08.038 CEB.</t>
  </si>
  <si>
    <t>3.5.2</t>
  </si>
  <si>
    <t>TERMINAL DESCONECTÁVEL COTOVELO (TDC), PARA CABO DE COBRE 15 kV 95 MM2, CONFORME EMD 08.038 CEB.</t>
  </si>
  <si>
    <t>3.5.3</t>
  </si>
  <si>
    <t>CONECTOR TERMINAL COMPRESSÃO, RETO, PARA CABO 400 MM2, 2 FUROS, 2 COMPRESSÕES.</t>
  </si>
  <si>
    <t>3.5.4</t>
  </si>
  <si>
    <t>CONECTOR TERMINAL COMPRESSÃO, RETO, PARA CABO 500 MM2, 2 FUROS, 2 COMPRESSÕES.</t>
  </si>
  <si>
    <t>3.6</t>
  </si>
  <si>
    <t>EQUIPOTENCIALIZAÇÃO / ATERRAMENTO</t>
  </si>
  <si>
    <t>3.6.1</t>
  </si>
  <si>
    <t>CORDOALHA,COBRE ESTANHADO,P/ATERRAMENTO,LARGURA,9.52(3/8POL).</t>
  </si>
  <si>
    <t>3.6.2</t>
  </si>
  <si>
    <t>3.6.3</t>
  </si>
  <si>
    <t>CABO COBRE NU, 120 MM2, 37 FIOS, MEIO DURO, CLASSE 3A, CONFORME NBR 6524.</t>
  </si>
  <si>
    <t>3.6.4</t>
  </si>
  <si>
    <t>3.6.5</t>
  </si>
  <si>
    <t>CONECTOR PARAFUSO FENDIDO,CU,S/ESPACADOR,1/0-350  MCM.</t>
  </si>
  <si>
    <t>3.6.6</t>
  </si>
  <si>
    <t>TRANSIÇÃO REDE AÉREA / REDE SUBTERRÂNEA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</si>
  <si>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</si>
  <si>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</si>
  <si>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</si>
  <si>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</si>
  <si>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</si>
  <si>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</si>
  <si>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</si>
  <si>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</si>
  <si>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</si>
  <si>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</si>
  <si>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ESTRUTURA PT COMPLETA, INCLUSIVE FERRAGEM DE FIXAÇÃO.</t>
  </si>
  <si>
    <t>4.11</t>
  </si>
  <si>
    <t>4.12</t>
  </si>
  <si>
    <t>TERMINAL ELASTOMÉRICO MODULAR, USO EXTERNO, UNIPOLAR, PARA CABO EM COBRE COM ISOLAÇÃO EM XLPE OU EPR, 95 MM2, 15 kV, COM CONECTOR TERMINAL DE COMPRESSÃO.</t>
  </si>
  <si>
    <t>ARAME GALVANIZADO, NUMERO 12, P/ AMARRAÇÃO, SIMPLES, MACIO.</t>
  </si>
  <si>
    <t>MISCELÂNEAS</t>
  </si>
  <si>
    <t>5.1</t>
  </si>
  <si>
    <t>FITA ELÉTRICA ALTA TENSÃO, 19X10000MM (AUTOFUSÃO).</t>
  </si>
  <si>
    <t>RL</t>
  </si>
  <si>
    <t>5.2</t>
  </si>
  <si>
    <t>FITA ELÉTRICA PARA BLINDAGEM, COBRE ESTANHADO, LARGURA 19MM, COMPRIMENTO 4.5M.</t>
  </si>
  <si>
    <t>5.3</t>
  </si>
  <si>
    <t>FITA ELÉTRICA SEMI-CONDUTORA, LARGURA 19MM, COMPRIMENTO 4.5M.</t>
  </si>
  <si>
    <t>5.4</t>
  </si>
  <si>
    <t>FITA PLÁSTICA ISOLANTE, 19X20000MM, CONFORME NORMA ABNT NBR 60.454.</t>
  </si>
  <si>
    <t>1.1.1</t>
  </si>
  <si>
    <t>HASTE DE ATERRAMENTO 3/4", COMPRIMENTO 3,0M, NÚCLEO EM AÇO-CARBONO, REVESTIDA POR CAMADA UNIFORME DE COBRE ELETROLÍTICO (254 MÍCRONS).</t>
  </si>
  <si>
    <t>VALOR (R$)</t>
  </si>
  <si>
    <t>VALOR TOTAL DOS SERVIÇOS DE MONTAGEM ELETROMECÂNICA C/ BDI (soma dos itens 1 a 3)</t>
  </si>
  <si>
    <t>VALOR TOTAL DOS MATERIAIS PARA MONTAGEM ELETROMECÂNICA C/ BDI (soma dos itens 1 a 5)</t>
  </si>
  <si>
    <t>FUSÍVEL NH, RETARDADO, 225 A - 500 V, RUPTURA 100 kA, TAMANHO DIN-1</t>
  </si>
  <si>
    <t>QUADRO DE COMANDO PARA ILUMINAÇÃO PÚBLICA TIPO IP-4 COMPLETO, MONTAGEM COM DISJUNTORES, CONFORME NTD 3.09 CEB. INCLUSO CIRCUITO ALIMENTADOR DESDE O CBT.</t>
  </si>
  <si>
    <t>ELETRODUTO EM AÇO GALVANIZADO, 4", 3,0M</t>
  </si>
  <si>
    <t>MONTAGEM DE REDE - ACESSÓRIO PARA FIXAÇÃO NA CAIXA (SUPORTE E DEGRAUS)</t>
  </si>
  <si>
    <t>DISJUNTOR TERMOMAGNÉTICO, TRIPOLAR, 2000 A, 30 kA, 380 VCA, 60 Hz, EM CONFORMIDADE COM REQUISITOS DA NTD 1.05 CEB.</t>
  </si>
  <si>
    <t>CARTUCHO P/SOLDA EXOTÉRMICA, NÚMERO 150.</t>
  </si>
  <si>
    <t>TOTAL/Etapa</t>
  </si>
  <si>
    <t>Elaboração e Aprovação de Projeto Executivo - Rede de Distribuição Aérea (RDA)</t>
  </si>
  <si>
    <t>Elaboração e Aprovação de Projeto Executivo - Rede de Distribuição Subterrânea (RDS)</t>
  </si>
  <si>
    <t>Elaboração e Aprovação de Projeto Executivo - Estações Transformadoras</t>
  </si>
  <si>
    <t>Administração Local</t>
  </si>
  <si>
    <t>Obras Civis - Canteiro de Obras</t>
  </si>
  <si>
    <t>Obras Civis - Estações Transformadoras</t>
  </si>
  <si>
    <t>Obras Civis - Rede de Dutos e Caixas de Passagem</t>
  </si>
  <si>
    <r>
      <t xml:space="preserve">Elaboração de </t>
    </r>
    <r>
      <rPr>
        <i/>
        <sz val="11"/>
        <rFont val="Calibri"/>
        <family val="2"/>
        <scheme val="minor"/>
      </rPr>
      <t>As Built</t>
    </r>
  </si>
  <si>
    <t>TOTAL/mês</t>
  </si>
  <si>
    <t>Montagem Eletromecânica - Execução da Transição RDA/RDS</t>
  </si>
  <si>
    <t>Montagem Eletromecânica - Estações Transformadoras</t>
  </si>
  <si>
    <t>Montagem Eletromecânica - Circuitos Primários</t>
  </si>
  <si>
    <t>Montagem Eletromecânica - Circuitos Secundários</t>
  </si>
  <si>
    <t>ETAPA</t>
  </si>
  <si>
    <t>DIAS</t>
  </si>
  <si>
    <t>Item</t>
  </si>
  <si>
    <t>Código</t>
  </si>
  <si>
    <t>Banco</t>
  </si>
  <si>
    <t>Und</t>
  </si>
  <si>
    <t>Quant.</t>
  </si>
  <si>
    <t>Valor Unit</t>
  </si>
  <si>
    <t>Valor Unit com BDI</t>
  </si>
  <si>
    <t>Peso (%)</t>
  </si>
  <si>
    <t xml:space="preserve"> 1 </t>
  </si>
  <si>
    <t>ADMINISTRAÇÃO LOCAL</t>
  </si>
  <si>
    <t xml:space="preserve"> 1.1 </t>
  </si>
  <si>
    <t xml:space="preserve"> 90777 </t>
  </si>
  <si>
    <t>SINAPI</t>
  </si>
  <si>
    <t>ENGENHEIRO CIVIL DE OBRA JUNIOR COM ENCARGOS COMPLEMENTARES</t>
  </si>
  <si>
    <t>H</t>
  </si>
  <si>
    <t xml:space="preserve"> 1.2 </t>
  </si>
  <si>
    <t xml:space="preserve"> 94295 </t>
  </si>
  <si>
    <t>MESTRE DE OBRAS COM ENCARGOS COMPLEMENTARES</t>
  </si>
  <si>
    <t>MES</t>
  </si>
  <si>
    <t xml:space="preserve"> 1.3 </t>
  </si>
  <si>
    <t xml:space="preserve"> 93563 </t>
  </si>
  <si>
    <t>ALMOXARIFE COM ENCARGOS COMPLEMENTARES</t>
  </si>
  <si>
    <t xml:space="preserve"> 1.4 </t>
  </si>
  <si>
    <t xml:space="preserve"> 88326 </t>
  </si>
  <si>
    <t>VIGIA NOTURNO COM ENCARGOS COMPLEMENTARES</t>
  </si>
  <si>
    <t xml:space="preserve"> 1.5 </t>
  </si>
  <si>
    <t xml:space="preserve"> 91677 </t>
  </si>
  <si>
    <t>ENGENHEIRO ELETRICISTA COM ENCARGOS COMPLEMENTARES</t>
  </si>
  <si>
    <t xml:space="preserve"> 1.6 </t>
  </si>
  <si>
    <t xml:space="preserve"> 2 </t>
  </si>
  <si>
    <t>Próprio</t>
  </si>
  <si>
    <t>ART DA OBRA</t>
  </si>
  <si>
    <t>und</t>
  </si>
  <si>
    <t>CANTEIRO DE OBRAS</t>
  </si>
  <si>
    <t xml:space="preserve"> 2.1 </t>
  </si>
  <si>
    <t xml:space="preserve"> 74209/001 </t>
  </si>
  <si>
    <t>PLACA DE OBRA EM CHAPA DE ACO GALVANIZADO</t>
  </si>
  <si>
    <t>m²</t>
  </si>
  <si>
    <t xml:space="preserve"> 2.2 </t>
  </si>
  <si>
    <t xml:space="preserve"> 00010775 </t>
  </si>
  <si>
    <t xml:space="preserve"> 2.3 </t>
  </si>
  <si>
    <t xml:space="preserve"> 00010776 </t>
  </si>
  <si>
    <t xml:space="preserve"> 2.4 </t>
  </si>
  <si>
    <t xml:space="preserve"> 00010777 </t>
  </si>
  <si>
    <t xml:space="preserve"> 2.5 </t>
  </si>
  <si>
    <t xml:space="preserve"> 020142 B </t>
  </si>
  <si>
    <t>Mobilização e Desmobilização de Container</t>
  </si>
  <si>
    <t xml:space="preserve"> 2.6 </t>
  </si>
  <si>
    <t xml:space="preserve"> 9416 </t>
  </si>
  <si>
    <t>ORSE</t>
  </si>
  <si>
    <t>Instalação provisória de energia elétrica, aerea, trifasica, em poste galvanizado, exclusive fornecimento do medidor</t>
  </si>
  <si>
    <t>un</t>
  </si>
  <si>
    <t xml:space="preserve"> 2.7 </t>
  </si>
  <si>
    <t xml:space="preserve"> 6096 </t>
  </si>
  <si>
    <t>Ligação Predial de Água em Mureta de Concreto, Provisória ou Definitiva, com Fornecimento de Material, inclusive Mureta e Hidrômetro, Rede DN 50mm</t>
  </si>
  <si>
    <t xml:space="preserve"> 2.8 </t>
  </si>
  <si>
    <t xml:space="preserve"> 53 </t>
  </si>
  <si>
    <t>Tapume em chapa compensada esp = 10mm (1 uso)</t>
  </si>
  <si>
    <t xml:space="preserve"> 3 </t>
  </si>
  <si>
    <t>REDE DE DISTRIBUIÇÃO ELÉTRICA SUBTERRÂNEA COM ABERTURA DE VALAS</t>
  </si>
  <si>
    <t xml:space="preserve"> 3.1 </t>
  </si>
  <si>
    <t>RDS PRIMÁRIA - 2 DUTOS</t>
  </si>
  <si>
    <t xml:space="preserve"> 3.1.1 </t>
  </si>
  <si>
    <t xml:space="preserve"> 102279 </t>
  </si>
  <si>
    <t>ESCAVAÇÃO MECANIZADA DE VALA COM PROF. ATÉ 1,5 M (MÉDIA ENTRE MONTANTE E JUSANTE/UMA COMPOSIÇÃO POR TRECHO), COM ESCAVADEIRA HIDRÁULICA (0,8 M3/111 HP),LARG. MENOR QUE 1,5 M, EM SOLO DE 1A CATEGORIA, LOCAIS COM BAIXO NÍVEL DE INTERFERÊNCIA. AF_02/2021</t>
  </si>
  <si>
    <t>m³</t>
  </si>
  <si>
    <t xml:space="preserve"> 3.1.2 </t>
  </si>
  <si>
    <t xml:space="preserve"> 97083 </t>
  </si>
  <si>
    <t>COMPACTAÇÃO MECÂNICA DE SOLO, COM COMPACTADOR DE SOLOS A PERCUSSÃO. AF_09/2017</t>
  </si>
  <si>
    <t xml:space="preserve"> 3.1.3 </t>
  </si>
  <si>
    <t xml:space="preserve"> 2003844 </t>
  </si>
  <si>
    <t>SICRO3</t>
  </si>
  <si>
    <t>Lastro de areia comercial - espalhamento mecânico</t>
  </si>
  <si>
    <t xml:space="preserve"> 3.1.4 </t>
  </si>
  <si>
    <t xml:space="preserve"> 100980 </t>
  </si>
  <si>
    <t>CARGA, MANOBRA E DESCARGA DE SOLOS E MATERIAIS GRANULARES EM CAMINHÃO BASCULANTE 18 M³ - CARGA COM ESCAVADEIRA HIDRÁULICA (CAÇAMBA DE 1,20 M³ / 155 HP) E DESCARGA LIVRE (UNIDADE: M3). AF_07/2020</t>
  </si>
  <si>
    <t xml:space="preserve"> 3.1.5 </t>
  </si>
  <si>
    <t xml:space="preserve"> 95877 </t>
  </si>
  <si>
    <t>TRANSPORTE COM CAMINHÃO BASCULANTE DE 18 M³, EM VIA URBANA PAVIMENTADA, DMT ATÉ 30 KM (UNIDADE: M3XKM). AF_07/2020</t>
  </si>
  <si>
    <t>M3XKM</t>
  </si>
  <si>
    <t xml:space="preserve"> 3.1.6 </t>
  </si>
  <si>
    <t xml:space="preserve"> 94870 A </t>
  </si>
  <si>
    <t>ASSENTAMENTO DE TUBOS PARA REDE ELÉTRICA SUBTERRÂNEA, DN 100 MM, JUNTA ELÁSTICA INTEGRADA, INSTALADO EM LOCAL COM NÍVEL BAIXO DE INTERFERÊNCIAS ( NÃO INCLUI FORNECIMENTO).</t>
  </si>
  <si>
    <t>m</t>
  </si>
  <si>
    <t xml:space="preserve"> 3.1.7 </t>
  </si>
  <si>
    <t xml:space="preserve"> 3.1.8 </t>
  </si>
  <si>
    <t xml:space="preserve"> 97736 </t>
  </si>
  <si>
    <t>PEÇA RETANGULAR PRÉ-MOLDADA, VOLUME DE CONCRETO ACIMA DE 100 LITROS, TAXA DE AÇO APROXIMADA DE 30KG/M³. AF_01/2018</t>
  </si>
  <si>
    <t xml:space="preserve"> 3.1.9 </t>
  </si>
  <si>
    <t xml:space="preserve"> 5914654 </t>
  </si>
  <si>
    <t>Carga, manobra e descarga de materiais diversos em caminhão carroceria de 9 t - carga e descarga manuais</t>
  </si>
  <si>
    <t>t</t>
  </si>
  <si>
    <t xml:space="preserve"> 3.1.10 </t>
  </si>
  <si>
    <t xml:space="preserve"> 100947 </t>
  </si>
  <si>
    <t>TRANSPORTE COM CAMINHÃO CARROCERIA 9T, EM VIA URBANA PAVIMENTADA, DMT ATÉ 30KM (UNIDADE: TXKM). AF_07/2020</t>
  </si>
  <si>
    <t>TXKM</t>
  </si>
  <si>
    <t xml:space="preserve"> 3.1.11 </t>
  </si>
  <si>
    <t xml:space="preserve"> 4915671 </t>
  </si>
  <si>
    <t>Reaterro e compactação com soquete vibratório</t>
  </si>
  <si>
    <t xml:space="preserve"> 3.1.12 </t>
  </si>
  <si>
    <t xml:space="preserve"> 00042015 </t>
  </si>
  <si>
    <t xml:space="preserve"> 3.1.13 </t>
  </si>
  <si>
    <t xml:space="preserve"> 00039248 </t>
  </si>
  <si>
    <t xml:space="preserve"> 3.1.14 </t>
  </si>
  <si>
    <t xml:space="preserve"> 3.1.15 </t>
  </si>
  <si>
    <t xml:space="preserve"> 101019 </t>
  </si>
  <si>
    <t>CARGA, MANOBRA E DESCARGA MANUAL DE TUBOS PLÁSTICOS, DN MENOR OU IGUAL A 100 MM, EM CAMINHÃO CARROCERIA 9T. AF_07/2020</t>
  </si>
  <si>
    <t>T</t>
  </si>
  <si>
    <t xml:space="preserve"> 3.2 </t>
  </si>
  <si>
    <t>RDS SECUNDÁRIA – 6 DUTOS</t>
  </si>
  <si>
    <t xml:space="preserve"> 3.2.1 </t>
  </si>
  <si>
    <t xml:space="preserve"> 3.2.2 </t>
  </si>
  <si>
    <t>COMPACTAÇÃO MECÂNICA DE SOLO PARA EXECUÇÃO DE RADIER, COM COMPACTADOR DE SOLOS A PERCUSSÃO. AF_09/2017</t>
  </si>
  <si>
    <t xml:space="preserve"> 3.2.3 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</si>
  <si>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</si>
  <si>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</si>
  <si>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</si>
  <si>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</si>
  <si>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</si>
  <si>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3.2.9 </t>
  </si>
  <si>
    <t xml:space="preserve"> 3.2.10 </t>
  </si>
  <si>
    <t xml:space="preserve"> 3.2.11 </t>
  </si>
  <si>
    <t xml:space="preserve"> 3.2.12 </t>
  </si>
  <si>
    <t xml:space="preserve"> 3.2.13 </t>
  </si>
  <si>
    <t xml:space="preserve"> 3.2.14 </t>
  </si>
  <si>
    <t xml:space="preserve"> 3.2.15 </t>
  </si>
  <si>
    <t xml:space="preserve"> 3.3 </t>
  </si>
  <si>
    <t>RDS SECUNDÁRIA - 8 DUTOS</t>
  </si>
  <si>
    <t xml:space="preserve"> 3.3.1 </t>
  </si>
  <si>
    <t xml:space="preserve"> 3.3.2 </t>
  </si>
  <si>
    <t xml:space="preserve"> 3.3.3 </t>
  </si>
  <si>
    <t xml:space="preserve"> 3.3.4 </t>
  </si>
  <si>
    <t xml:space="preserve"> 3.3.5 </t>
  </si>
  <si>
    <t xml:space="preserve"> 3.3.6 </t>
  </si>
  <si>
    <t xml:space="preserve"> 3.3.7 </t>
  </si>
  <si>
    <t xml:space="preserve"> 3.3.8 </t>
  </si>
  <si>
    <t xml:space="preserve"> 3.3.9 </t>
  </si>
  <si>
    <t xml:space="preserve"> 3.3.10 </t>
  </si>
  <si>
    <t xml:space="preserve"> 3.3.11 </t>
  </si>
  <si>
    <t xml:space="preserve"> 3.3.12 </t>
  </si>
  <si>
    <t xml:space="preserve"> 3.3.13 </t>
  </si>
  <si>
    <t xml:space="preserve"> 3.3.14 </t>
  </si>
  <si>
    <t xml:space="preserve"> 3.3.15 </t>
  </si>
  <si>
    <t xml:space="preserve"> 3.4 </t>
  </si>
  <si>
    <t>RDS SECUNDÁRIA – 14 DUTOS</t>
  </si>
  <si>
    <t xml:space="preserve"> 3.4.1 </t>
  </si>
  <si>
    <t xml:space="preserve"> 3.4.2 </t>
  </si>
  <si>
    <t xml:space="preserve"> 3.4.3 </t>
  </si>
  <si>
    <t xml:space="preserve"> 3.4.4 </t>
  </si>
  <si>
    <t xml:space="preserve"> 3.4.5 </t>
  </si>
  <si>
    <t xml:space="preserve"> 3.4.6 </t>
  </si>
  <si>
    <t xml:space="preserve"> 3.4.7 </t>
  </si>
  <si>
    <t xml:space="preserve"> 3.4.8 </t>
  </si>
  <si>
    <t xml:space="preserve"> 3.4.9 </t>
  </si>
  <si>
    <t xml:space="preserve"> 3.4.10 </t>
  </si>
  <si>
    <t xml:space="preserve"> 3.4.11 </t>
  </si>
  <si>
    <t xml:space="preserve"> 3.4.12 </t>
  </si>
  <si>
    <t xml:space="preserve"> 3.4.13 </t>
  </si>
  <si>
    <t xml:space="preserve"> 3.4.14 </t>
  </si>
  <si>
    <t xml:space="preserve"> 3.4.15 </t>
  </si>
  <si>
    <t xml:space="preserve"> 3.5 </t>
  </si>
  <si>
    <t xml:space="preserve"> 3.5.1 </t>
  </si>
  <si>
    <t xml:space="preserve"> 3.5.2 </t>
  </si>
  <si>
    <t xml:space="preserve"> 3.5.3 </t>
  </si>
  <si>
    <t xml:space="preserve"> 3.5.4 </t>
  </si>
  <si>
    <t xml:space="preserve"> 3.5.5 </t>
  </si>
  <si>
    <t xml:space="preserve"> 3.5.6 </t>
  </si>
  <si>
    <t xml:space="preserve"> 3.5.7 </t>
  </si>
  <si>
    <t xml:space="preserve"> 3.5.8 </t>
  </si>
  <si>
    <t xml:space="preserve"> 3.5.9 </t>
  </si>
  <si>
    <t xml:space="preserve"> 3.5.10 </t>
  </si>
  <si>
    <t xml:space="preserve"> 3.5.11 </t>
  </si>
  <si>
    <t xml:space="preserve"> 3.5.12 </t>
  </si>
  <si>
    <t xml:space="preserve"> 3.5.13 </t>
  </si>
  <si>
    <t xml:space="preserve"> 3.5.14 </t>
  </si>
  <si>
    <t xml:space="preserve"> 3.5.15 </t>
  </si>
  <si>
    <t xml:space="preserve"> 4 </t>
  </si>
  <si>
    <t>REDE ELÉTRICA SUBTERRÂNEA - MÉTODO NÃO DESTRUTIVO</t>
  </si>
  <si>
    <t xml:space="preserve"> 4.1 </t>
  </si>
  <si>
    <t>MND - 4 DUTOS</t>
  </si>
  <si>
    <t xml:space="preserve"> 4.1.1 </t>
  </si>
  <si>
    <t xml:space="preserve"> C5070 </t>
  </si>
  <si>
    <t>SEINFRA</t>
  </si>
  <si>
    <t>FURO DIRECIONAL E PUXE PARA DUTO EM PEAD DN 110 MM - MÉTODO NÃO DESTRUTIVO (MND)</t>
  </si>
  <si>
    <t xml:space="preserve"> 4.1.2 </t>
  </si>
  <si>
    <t xml:space="preserve"> I6690 </t>
  </si>
  <si>
    <t>DUTO FLEXIVEL EM PEAD - D=110mm (4"), C/CONEXÕES</t>
  </si>
  <si>
    <t xml:space="preserve"> 4.1.3 </t>
  </si>
  <si>
    <t xml:space="preserve"> 4.1.4 </t>
  </si>
  <si>
    <t xml:space="preserve"> 4.2 </t>
  </si>
  <si>
    <t>MND - 6 DUTOS</t>
  </si>
  <si>
    <t xml:space="preserve"> 4.2.1 </t>
  </si>
  <si>
    <t xml:space="preserve"> 4.2.2 </t>
  </si>
  <si>
    <t xml:space="preserve"> 4.2.3 </t>
  </si>
  <si>
    <t xml:space="preserve"> 4.2.4 </t>
  </si>
  <si>
    <t xml:space="preserve"> 4.3 </t>
  </si>
  <si>
    <t>MND - 8 DUTOS</t>
  </si>
  <si>
    <t xml:space="preserve"> 4.3.1 </t>
  </si>
  <si>
    <t xml:space="preserve"> 4.3.2 </t>
  </si>
  <si>
    <t xml:space="preserve"> 4.3.3 </t>
  </si>
  <si>
    <t xml:space="preserve"> 4.3.4 </t>
  </si>
  <si>
    <t xml:space="preserve"> 4.4 </t>
  </si>
  <si>
    <t>MND - 9 DUTOS</t>
  </si>
  <si>
    <t xml:space="preserve"> 4.4.1 </t>
  </si>
  <si>
    <t xml:space="preserve"> 4.4.2 </t>
  </si>
  <si>
    <t xml:space="preserve"> 4.4.3 </t>
  </si>
  <si>
    <t xml:space="preserve"> 4.4.4 </t>
  </si>
  <si>
    <t xml:space="preserve"> 4.5 </t>
  </si>
  <si>
    <t>MND - 12 DUTOS</t>
  </si>
  <si>
    <t xml:space="preserve"> 4.5.1 </t>
  </si>
  <si>
    <t xml:space="preserve"> 4.5.2 </t>
  </si>
  <si>
    <t xml:space="preserve"> 4.5.3 </t>
  </si>
  <si>
    <t xml:space="preserve"> 4.5.4 </t>
  </si>
  <si>
    <t xml:space="preserve"> 4.6 </t>
  </si>
  <si>
    <t>MND - 16 DUTOS</t>
  </si>
  <si>
    <t xml:space="preserve"> 4.6.1 </t>
  </si>
  <si>
    <t xml:space="preserve"> 4.6.2 </t>
  </si>
  <si>
    <t xml:space="preserve"> 4.6.3 </t>
  </si>
  <si>
    <t xml:space="preserve"> 4.6.4 </t>
  </si>
  <si>
    <t xml:space="preserve"> 5 </t>
  </si>
  <si>
    <t>CAIXAS DE PASSAGEM</t>
  </si>
  <si>
    <t xml:space="preserve"> 5.1 </t>
  </si>
  <si>
    <t>CAIXA BT e ATSE</t>
  </si>
  <si>
    <t xml:space="preserve"> 5.1.1 </t>
  </si>
  <si>
    <t xml:space="preserve"> 4805757 </t>
  </si>
  <si>
    <t>Escavação mecânica de vala em material de 1ª categoria</t>
  </si>
  <si>
    <t xml:space="preserve"> 9,20 x  20,00 = 184.0</t>
  </si>
  <si>
    <t xml:space="preserve"> 5.1.2 </t>
  </si>
  <si>
    <t xml:space="preserve"> 97095 A </t>
  </si>
  <si>
    <t>CONCRETO ARMADO PARA CAIXAS DE PASSAGEM, FCK 25 MPA, PARA ESPESSURA DE 12 CM - LANÇAMENTO, ADENSAMENTO E ACABAMENTO. TAXA DE AÇO DE 30KG/M³</t>
  </si>
  <si>
    <t xml:space="preserve"> 0,81 x  20,00 = 16.2</t>
  </si>
  <si>
    <t xml:space="preserve"> 5.1.3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</si>
  <si>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</si>
  <si>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</si>
  <si>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14,51 x  20,00 = 290.2</t>
  </si>
  <si>
    <t xml:space="preserve"> 5.1.4 </t>
  </si>
  <si>
    <t xml:space="preserve"> 87529 </t>
  </si>
  <si>
    <t>MASSA ÚNICA, PARA RECEBIMENTO DE PINTURA, EM ARGAMASSA TRAÇO 1:2:8, PREPARO MECÂNICO COM BETONEIRA 400L, APLICADA MANUALMENTE EM FACES INTERNAS DE PAREDES, ESPESSURA DE 20MM, COM EXECUÇÃO DE TALISCAS. AF_06/2014</t>
  </si>
  <si>
    <t xml:space="preserve"> 10,05 x  20,00 = 201.0</t>
  </si>
  <si>
    <t xml:space="preserve"> 5.1.5 </t>
  </si>
  <si>
    <t xml:space="preserve"> 87620 </t>
  </si>
  <si>
    <t>CONTRAPISO EM ARGAMASSA TRAÇO 1:4 (CIMENTO E AREIA), PREPARO MECÂNICO COM BETONEIRA 400 L, APLICADO EM ÁREAS SECAS SOBRE LAJE, ADERIDO, ESPESSURA 2CM. AF_06/2014</t>
  </si>
  <si>
    <t xml:space="preserve"> 2,01 x  20,00 = 40.2</t>
  </si>
  <si>
    <t xml:space="preserve"> 5.1.6 </t>
  </si>
  <si>
    <t xml:space="preserve"> 83668 </t>
  </si>
  <si>
    <t>CAMADA DRENANTE COM BRITA NUM 2</t>
  </si>
  <si>
    <t xml:space="preserve"> 0,15 x  20,00 = 3.0</t>
  </si>
  <si>
    <t xml:space="preserve"> 5.1.7 </t>
  </si>
  <si>
    <t xml:space="preserve"> 5.1.8 </t>
  </si>
  <si>
    <t xml:space="preserve"> 4,50 x  20,00 = 90.0</t>
  </si>
  <si>
    <t xml:space="preserve"> 5.1.9 </t>
  </si>
  <si>
    <t xml:space="preserve"> 83627 </t>
  </si>
  <si>
    <t>TAMPAO FOFO ARTICULADO, CLASSE B125 CARGA MAX 12,5 T, REDONDO TAMPA 600 MM, REDE PLUVIAL/ESGOTO, P = CHAMINE CX AREIA / POCO VISITA ASSENTADO COM ARG CIM/AREIA 1:4, FORNECIMENTO E ASSENTAMENTO</t>
  </si>
  <si>
    <t xml:space="preserve"> 1,00 x  20,00 = 20.0</t>
  </si>
  <si>
    <t xml:space="preserve"> 5.1.10 </t>
  </si>
  <si>
    <t xml:space="preserve"> 1,18 x  20,00 = 23.6</t>
  </si>
  <si>
    <t xml:space="preserve"> 5.2 </t>
  </si>
  <si>
    <t>CAIXA AT 660</t>
  </si>
  <si>
    <t xml:space="preserve"> 5.2.1 </t>
  </si>
  <si>
    <t xml:space="preserve"> 19,29 x  3,00 = 57.87</t>
  </si>
  <si>
    <t xml:space="preserve"> 5.2.2 </t>
  </si>
  <si>
    <t xml:space="preserve"> 2,09 x  3,00 = 6.27</t>
  </si>
  <si>
    <t xml:space="preserve"> 5.2.3 </t>
  </si>
  <si>
    <t xml:space="preserve"> 20,17 x  3,00 = 60.51</t>
  </si>
  <si>
    <t xml:space="preserve"> 5.2.4 </t>
  </si>
  <si>
    <t xml:space="preserve"> 15,71 x  3,00 = 47.13</t>
  </si>
  <si>
    <t xml:space="preserve"> 5.2.5 </t>
  </si>
  <si>
    <t xml:space="preserve"> 4,66 x  3,00 = 13.98</t>
  </si>
  <si>
    <t xml:space="preserve"> 5.2.6 </t>
  </si>
  <si>
    <t xml:space="preserve"> 0,15 x  3,00 = 0.45</t>
  </si>
  <si>
    <t xml:space="preserve"> 5.2.7 </t>
  </si>
  <si>
    <t xml:space="preserve"> 5.2.8 </t>
  </si>
  <si>
    <t xml:space="preserve"> 4,50 x  3,00 = 13.5</t>
  </si>
  <si>
    <t xml:space="preserve"> 5.2.9 </t>
  </si>
  <si>
    <t xml:space="preserve"> 1,00 x  3,00 = 3.0</t>
  </si>
  <si>
    <t xml:space="preserve"> 5.2.10 </t>
  </si>
  <si>
    <t xml:space="preserve"> 2,94 x  3,00 = 8.82</t>
  </si>
  <si>
    <t xml:space="preserve"> 5.3 </t>
  </si>
  <si>
    <t>CAIXA AT 1050</t>
  </si>
  <si>
    <t xml:space="preserve"> 5.3.1 </t>
  </si>
  <si>
    <t xml:space="preserve"> 5.3.2 </t>
  </si>
  <si>
    <t xml:space="preserve"> 1,99 x  3,00 = 5.97</t>
  </si>
  <si>
    <t xml:space="preserve"> 5.3.3 </t>
  </si>
  <si>
    <t xml:space="preserve"> 20,80 x  3,00 = 62.4</t>
  </si>
  <si>
    <t xml:space="preserve"> 5.3.4 </t>
  </si>
  <si>
    <t xml:space="preserve"> 5.3.5 </t>
  </si>
  <si>
    <t xml:space="preserve"> 5.3.6 </t>
  </si>
  <si>
    <t xml:space="preserve"> 5.3.7 </t>
  </si>
  <si>
    <t xml:space="preserve"> 5.3.8 </t>
  </si>
  <si>
    <t xml:space="preserve"> 5.3.9 </t>
  </si>
  <si>
    <t xml:space="preserve"> 83627 A </t>
  </si>
  <si>
    <t>TAMPAO FOFO ARTICULADO, CLASSE B125 CARGA MAX 12,5 T, REDONDO TAMPA 1000 MM, REDE PLUVIAL/ESGOTO, P = CHAMINE CX AREIA / POCO VISITA ASSENTADO COM ARG CIM/AREIA 1:4, FORNECIMENTO E ASSENTAMENTO</t>
  </si>
  <si>
    <t xml:space="preserve"> 5.3.10 </t>
  </si>
  <si>
    <t xml:space="preserve"> 6 </t>
  </si>
  <si>
    <t>ESTAÇÃO TRANSFORMADORA</t>
  </si>
  <si>
    <t xml:space="preserve"> 6.1 </t>
  </si>
  <si>
    <t>PROJETOS</t>
  </si>
  <si>
    <t xml:space="preserve"> 6.1.1 </t>
  </si>
  <si>
    <t xml:space="preserve"> 100305 </t>
  </si>
  <si>
    <t>ENGENHEIRO CIVIL JUNIOR COM ENCARGOS COMPLEMENTARES</t>
  </si>
  <si>
    <t xml:space="preserve"> 8,00 x  2,00 = 16.0</t>
  </si>
  <si>
    <t xml:space="preserve"> 6.1.2 </t>
  </si>
  <si>
    <t xml:space="preserve"> 88322 </t>
  </si>
  <si>
    <t>TÉCNICO DE SONDAGEM COM ENCARGOS COMPLEMENTARES</t>
  </si>
  <si>
    <t xml:space="preserve"> 4,00 x  2,00 = 8.0</t>
  </si>
  <si>
    <t xml:space="preserve"> 6.1.3 </t>
  </si>
  <si>
    <t xml:space="preserve"> 90768 </t>
  </si>
  <si>
    <t>ARQUITETO DE OBRA JUNIOR COM ENCARGOS COMPLEMENTARES</t>
  </si>
  <si>
    <t xml:space="preserve"> 6.1.4 </t>
  </si>
  <si>
    <t xml:space="preserve"> 6.2 </t>
  </si>
  <si>
    <t>SERVIÇOS PRELIMINARES</t>
  </si>
  <si>
    <t xml:space="preserve"> 6.2.1 </t>
  </si>
  <si>
    <t xml:space="preserve"> Terracap 4 </t>
  </si>
  <si>
    <t>Sondagem SPT</t>
  </si>
  <si>
    <t xml:space="preserve"> 16,00 x  2,00 = 32.0</t>
  </si>
  <si>
    <t xml:space="preserve"> 6.2.2 </t>
  </si>
  <si>
    <t xml:space="preserve"> 72871 ADP </t>
  </si>
  <si>
    <t>MOBILIZACAO, INSTALACAO DE 01 EQUIPAMENTO DE SONDAGEM, DISTANCIA ATE 10KM</t>
  </si>
  <si>
    <t>UND</t>
  </si>
  <si>
    <t xml:space="preserve"> 2,00 x  2,00 = 4.0</t>
  </si>
  <si>
    <t xml:space="preserve"> 6.2.3 </t>
  </si>
  <si>
    <t xml:space="preserve"> 98525 </t>
  </si>
  <si>
    <t>LIMPEZA MECANIZADA DE CAMADA VEGETAL, VEGETAÇÃO E PEQUENAS ÁRVORES (DIÂMETRO DE TRONCO MENOR QUE 0,20 M), COM TRATOR DE ESTEIRAS.AF_05/2018</t>
  </si>
  <si>
    <t xml:space="preserve"> 48,00 x  2,00 = 96.0</t>
  </si>
  <si>
    <t xml:space="preserve"> 6.2.4 </t>
  </si>
  <si>
    <t xml:space="preserve"> 74077/002 </t>
  </si>
  <si>
    <t>LOCACAO CONVENCIONAL DE OBRA, ATRAVÉS DE GABARITO DE TABUAS CORRIDAS PONTALETADAS, COM REAPROVEITAMENTO DE 10 VEZES.</t>
  </si>
  <si>
    <t xml:space="preserve"> 6.3 </t>
  </si>
  <si>
    <t>INFRAESTRUTURA</t>
  </si>
  <si>
    <t xml:space="preserve"> 6.3.1 </t>
  </si>
  <si>
    <t xml:space="preserve"> 100896 </t>
  </si>
  <si>
    <t>ESTACA ESCAVADA MECANICAMENTE, SEM FLUIDO ESTABILIZANTE, COM 25CM DE DIÂMETRO, CONCRETO LANÇADO POR CAMINHÃO BETONEIRA (EXCLUSIVE MOBILIZAÇÃO E DESMOBILIZAÇÃO). AF_01/2020</t>
  </si>
  <si>
    <t xml:space="preserve"> 30,00 x  2,00 = 60.0</t>
  </si>
  <si>
    <t xml:space="preserve"> 6.3.2 </t>
  </si>
  <si>
    <t xml:space="preserve"> 95601 </t>
  </si>
  <si>
    <t>ARRASAMENTO MECANICO DE ESTACA DE CONCRETO ARMADO, DIAMETROS DE ATÉ 40 CM. AF_11/2016</t>
  </si>
  <si>
    <t xml:space="preserve"> 6,00 x  2,00 = 12.0</t>
  </si>
  <si>
    <t xml:space="preserve"> 6.3.3 </t>
  </si>
  <si>
    <t xml:space="preserve"> 4805749 </t>
  </si>
  <si>
    <t>Escavação manual de vala em material de 1ª categoria - VIGA</t>
  </si>
  <si>
    <t xml:space="preserve"> 0,84 x  2,00 = 1.68</t>
  </si>
  <si>
    <t xml:space="preserve"> 6.3.4 </t>
  </si>
  <si>
    <t xml:space="preserve"> 96542 </t>
  </si>
  <si>
    <t>FABRICAÇÃO, MONTAGEM E DESMONTAGEM DE FÔRMA PARA VIGA BALDRAME, EM CHAPA DE MADEIRA COMPENSADA RESINADA, E=17 MM, 4 UTILIZAÇÕES. AF_06/2017</t>
  </si>
  <si>
    <t xml:space="preserve"> 8,40 x  2,00 = 16.8</t>
  </si>
  <si>
    <t xml:space="preserve"> 6.3.5 </t>
  </si>
  <si>
    <t xml:space="preserve"> 74106/001 </t>
  </si>
  <si>
    <t>IMPERMEABILIZACAO DE ESTRUTURAS ENTERRADAS, COM TINTA ASFALTICA, DUAS DEMAOS.</t>
  </si>
  <si>
    <t xml:space="preserve"> 14,00 x  2,00 = 28.0</t>
  </si>
  <si>
    <t xml:space="preserve"> 6.3.6 </t>
  </si>
  <si>
    <t xml:space="preserve"> Terracap </t>
  </si>
  <si>
    <t>CONCRETAGEM DE BLOCOS DE COROAMENTO E VIGAS BALDRAMES, FCK 20 MPA, COM USO DE BOMBA  LANÇAMENTO, ADENSAMENTO E ACABAMENTO.</t>
  </si>
  <si>
    <t xml:space="preserve"> 6.3.7 </t>
  </si>
  <si>
    <t xml:space="preserve"> 96545 </t>
  </si>
  <si>
    <t>ARMAÇÃO DE BLOCO, VIGA BALDRAME OU SAPATA UTILIZANDO AÇO CA-50 DE 8 MM - MONTAGEM. AF_06/2017</t>
  </si>
  <si>
    <t xml:space="preserve"> 25,20 x  2,00 = 50.4</t>
  </si>
  <si>
    <t xml:space="preserve"> 6.3.8 </t>
  </si>
  <si>
    <t xml:space="preserve"> 00000033 </t>
  </si>
  <si>
    <t xml:space="preserve"> 6.3.9 </t>
  </si>
  <si>
    <t xml:space="preserve"> 0,025 x  2,00 = 0.05</t>
  </si>
  <si>
    <t xml:space="preserve"> 6.3.10 </t>
  </si>
  <si>
    <t xml:space="preserve"> 0,25 x  2,00 = 0.5</t>
  </si>
  <si>
    <t xml:space="preserve"> 6.4 </t>
  </si>
  <si>
    <t>SUPERESTRUTURA</t>
  </si>
  <si>
    <t xml:space="preserve"> 6.4.1 </t>
  </si>
  <si>
    <t xml:space="preserve"> 92514 </t>
  </si>
  <si>
    <t>MONTAGEM E DESMONTAGEM DE FÔRMA DE LAJE MACIÇA, PÉ-DIREITO SIMPLES, EM CHAPA DE MADEIRA COMPENSADA RESINADA, 4 UTILIZAÇÕES. AF_09/2020</t>
  </si>
  <si>
    <t xml:space="preserve"> 6.4.2 </t>
  </si>
  <si>
    <t xml:space="preserve"> 92786 </t>
  </si>
  <si>
    <t>ARMAÇÃO DE LAJE DE UMA ESTRUTURA CONVENCIONAL DE CONCRETO ARMADO EM UMA EDIFICAÇÃO TÉRREA OU SOBRADO UTILIZANDO AÇO CA-50 DE 8,0 MM - MONTAGEM. AF_12/2015</t>
  </si>
  <si>
    <t xml:space="preserve"> 403,20 x  2,00 = 806.4</t>
  </si>
  <si>
    <t xml:space="preserve"> 6.4.3 </t>
  </si>
  <si>
    <t xml:space="preserve"> 6.4.4 </t>
  </si>
  <si>
    <t xml:space="preserve"> 0,40 x  2,00 = 0.8</t>
  </si>
  <si>
    <t xml:space="preserve"> 6.4.5 </t>
  </si>
  <si>
    <t xml:space="preserve"> 4,03 x  2,00 = 8.06</t>
  </si>
  <si>
    <t xml:space="preserve"> 6.4.6 </t>
  </si>
  <si>
    <t xml:space="preserve"> 92726 </t>
  </si>
  <si>
    <t>CONCRETAGEM DE VIGAS E LAJES, FCK=20 MPA, PARA LAJES MACIÇAS OU NERVURADAS COM USO DE BOMBA EM EDIFICAÇÃO COM ÁREA MÉDIA DE LAJES MAIOR QUE 20 M² - LANÇAMENTO, ADENSAMENTO E ACABAMENTO. AF_12/2015</t>
  </si>
  <si>
    <t xml:space="preserve"> 5,98 x  2,00 = 11.96</t>
  </si>
  <si>
    <t xml:space="preserve"> 6.4.7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</si>
  <si>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</si>
  <si>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</si>
  <si>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13,68 x  2,00 = 27.36</t>
  </si>
  <si>
    <t xml:space="preserve"> 6.4.8 </t>
  </si>
  <si>
    <t xml:space="preserve"> 92778 </t>
  </si>
  <si>
    <t>ARMAÇÃO DE PILAR OU VIGA DE UMA ESTRUTURA CONVENCIONAL DE CONCRETO ARMADO EM UMA EDIFICAÇÃO TÉRREA OU SOBRADO UTILIZANDO AÇO CA-50 DE 10,0 MM - MONTAGEM. AF_12/2015</t>
  </si>
  <si>
    <t xml:space="preserve"> 68,40 x  2,00 = 136.8</t>
  </si>
  <si>
    <t xml:space="preserve"> 6.4.9 </t>
  </si>
  <si>
    <t xml:space="preserve"> 00000034 </t>
  </si>
  <si>
    <t xml:space="preserve"> 6.4.10 </t>
  </si>
  <si>
    <t xml:space="preserve"> 0,068 x  2,00 = 0.136</t>
  </si>
  <si>
    <t xml:space="preserve"> 6.4.11 </t>
  </si>
  <si>
    <t xml:space="preserve"> 0,684 x  2,00 = 1.368</t>
  </si>
  <si>
    <t xml:space="preserve"> 6.4.12 </t>
  </si>
  <si>
    <t xml:space="preserve"> 92720 </t>
  </si>
  <si>
    <t>CONCRETAGEM DE PILARES, FCK = 25 MPA, COM USO DE BOMBA EM EDIFICAÇÃO COM SEÇÃO MÉDIA DE PILARES MENOR OU IGUAL A 0,25 M² - LANÇAMENTO, ADENSAMENTO E ACABAMENTO. AF_12/2015</t>
  </si>
  <si>
    <t xml:space="preserve"> 0,68 x  2,00 = 1.36</t>
  </si>
  <si>
    <t xml:space="preserve"> 6.5 </t>
  </si>
  <si>
    <t>PISO E REVESTIMENTOS</t>
  </si>
  <si>
    <t xml:space="preserve"> 6.5.1 </t>
  </si>
  <si>
    <t xml:space="preserve"> 72961 </t>
  </si>
  <si>
    <t>REGULARIZACAO E COMPACTACAO DE SUBLEITO ATE 20 CM DE ESPESSURA</t>
  </si>
  <si>
    <t xml:space="preserve"> 6.5.2 </t>
  </si>
  <si>
    <t xml:space="preserve"> 1,44 x  2,00 = 2.88</t>
  </si>
  <si>
    <t xml:space="preserve"> 6.5.3 </t>
  </si>
  <si>
    <t xml:space="preserve"> 6.5.4 </t>
  </si>
  <si>
    <t xml:space="preserve"> 43,20 x  2,00 = 86.4</t>
  </si>
  <si>
    <t xml:space="preserve"> 6.5.5 </t>
  </si>
  <si>
    <t xml:space="preserve"> 1100019 A </t>
  </si>
  <si>
    <t>CONTRAPISO EM CONCRETO SIMPLES, FCK=25 MPA, ESPESSURA DE 10 CM</t>
  </si>
  <si>
    <t xml:space="preserve"> 6.5.6 </t>
  </si>
  <si>
    <t xml:space="preserve"> 98679 </t>
  </si>
  <si>
    <t>PISO CIMENTADO, TRAÇO 1:3 (CIMENTO E AREIA), ACABAMENTO LISO, ESPESSURA 2,0 CM, PREPARO MECÂNICO DA ARGAMASSA. AF_09/2020</t>
  </si>
  <si>
    <t xml:space="preserve"> 6.5.7 </t>
  </si>
  <si>
    <t xml:space="preserve"> 87503 </t>
  </si>
  <si>
    <t>ALVENARIA DE VEDAÇÃO DE BLOCOS CERÂMICOS FURADOS NA HORIZONTAL DE 9X19X19CM (ESPESSURA 9CM) DE PAREDES COM ÁREA LÍQUIDA MAIOR OU IGUAL A 6M² SEM VÃOS E ARGAMASSA DE ASSENTAMENTO COM PREPARO EM BETONEIRA. AF_06/2014</t>
  </si>
  <si>
    <t xml:space="preserve"> 76,73 x  2,00 = 153.46</t>
  </si>
  <si>
    <t xml:space="preserve"> 6.5.8 </t>
  </si>
  <si>
    <t xml:space="preserve"> 150413 </t>
  </si>
  <si>
    <t>CAEMA</t>
  </si>
  <si>
    <t>REBOCO CIMENTO E AREIA COM IMPERMEABILIZANTE TRAÇO 1:7</t>
  </si>
  <si>
    <t xml:space="preserve"> 201,46 x  2,00 = 402.92</t>
  </si>
  <si>
    <t xml:space="preserve"> 6.5.9 </t>
  </si>
  <si>
    <t xml:space="preserve"> 88483 </t>
  </si>
  <si>
    <t>APLICAÇÃO DE FUNDO SELADOR LÁTEX PVA EM PAREDES, UMA DEMÃO. AF_06/2014</t>
  </si>
  <si>
    <t xml:space="preserve"> 6.5.10 </t>
  </si>
  <si>
    <t xml:space="preserve"> 88487 </t>
  </si>
  <si>
    <t>APLICAÇÃO MANUAL DE PINTURA COM TINTA LÁTEX PVA EM PAREDES, DUAS DEMÃOS. AF_06/2014</t>
  </si>
  <si>
    <t xml:space="preserve"> 6.5.11 </t>
  </si>
  <si>
    <t xml:space="preserve"> 88485 </t>
  </si>
  <si>
    <t>APLICAÇÃO DE FUNDO SELADOR ACRÍLICO EM PAREDES, UMA DEMÃO. AF_06/2014</t>
  </si>
  <si>
    <t xml:space="preserve"> 6.5.12 </t>
  </si>
  <si>
    <t xml:space="preserve"> 88489 </t>
  </si>
  <si>
    <t>APLICAÇÃO MANUAL DE PINTURA COM TINTA LÁTEX ACRÍLICA EM PAREDES, DUAS DEMÃOS. AF_06/2014</t>
  </si>
  <si>
    <t xml:space="preserve"> 6.5.13 </t>
  </si>
  <si>
    <t xml:space="preserve"> 88486 </t>
  </si>
  <si>
    <t>APLICAÇÃO MANUAL DE PINTURA COM TINTA LÁTEX PVA EM TETO, DUAS DEMÃOS. AF_06/2014</t>
  </si>
  <si>
    <t xml:space="preserve"> 6.6 </t>
  </si>
  <si>
    <t>PORTAS E ENTRADAS DE AR</t>
  </si>
  <si>
    <t xml:space="preserve"> 6.6.1 </t>
  </si>
  <si>
    <t xml:space="preserve"> 73933/004 </t>
  </si>
  <si>
    <t>PORTA DE FERRO DE ABRIR TIPO BARRA CHATA, COM REQUADRO E GUARNICAO COMPLETA</t>
  </si>
  <si>
    <t xml:space="preserve"> 6,09 x  2,00 = 12.18</t>
  </si>
  <si>
    <t xml:space="preserve"> 6.6.2 </t>
  </si>
  <si>
    <t xml:space="preserve"> 95468 </t>
  </si>
  <si>
    <t>PINTURA ESMALTE BRILHANTE (2 DEMAOS) SOBRE SUPERFICIE METALICA, INCLUSIVE PROTECAO COM ZARCAO (1 DEMAO)</t>
  </si>
  <si>
    <t xml:space="preserve"> 12,18 x  2,00 = 24.36</t>
  </si>
  <si>
    <t xml:space="preserve"> 6.6.3 </t>
  </si>
  <si>
    <t xml:space="preserve"> 00043603 </t>
  </si>
  <si>
    <t xml:space="preserve"> 6.6.4 </t>
  </si>
  <si>
    <t xml:space="preserve"> 11793 </t>
  </si>
  <si>
    <t>Grelhas. difusores, damper sob pressão, tomada de ar exterior com filtragem, fixação e demais acessórios (infraestrutura p/sistema package de climatização)- fornecimento e instalação - pavilhão existente do CCS</t>
  </si>
  <si>
    <t xml:space="preserve"> 6.7 </t>
  </si>
  <si>
    <t>CANALETAS, GRADES, GRELHAS E ESTRUTURAS SUPORTES</t>
  </si>
  <si>
    <t xml:space="preserve"> 6.7.1 </t>
  </si>
  <si>
    <t xml:space="preserve"> 17,25 x  2,00 = 34.5</t>
  </si>
  <si>
    <t xml:space="preserve"> 6.7.2 </t>
  </si>
  <si>
    <t xml:space="preserve"> 180324 </t>
  </si>
  <si>
    <t>AGETOP CIVIL</t>
  </si>
  <si>
    <t>GRELHA PADRÃO GOINFRA DE FERRO CHATO COM BERÇO ( ESPAÇAMENTO ENTRE EIXOS = 2 CM)</t>
  </si>
  <si>
    <t xml:space="preserve"> 7,20 x  2,00 = 14.4</t>
  </si>
  <si>
    <t xml:space="preserve"> 6.7.3 </t>
  </si>
  <si>
    <t xml:space="preserve"> 7,50 x  2,00 = 15.0</t>
  </si>
  <si>
    <t xml:space="preserve"> 6.7.4 </t>
  </si>
  <si>
    <t xml:space="preserve"> 080274 </t>
  </si>
  <si>
    <t>SIURB</t>
  </si>
  <si>
    <t>EP.06 - GRADE DE PROTEÇÃO EM FERRO REDONDO</t>
  </si>
  <si>
    <t xml:space="preserve"> 15,00 x  2,00 = 30.0</t>
  </si>
  <si>
    <t xml:space="preserve"> 6.8 </t>
  </si>
  <si>
    <t>IMPERMEABILIZAÇÃO</t>
  </si>
  <si>
    <t xml:space="preserve"> 6.8.1 </t>
  </si>
  <si>
    <t xml:space="preserve"> 87755 </t>
  </si>
  <si>
    <t>CONTRAPISO EM ARGAMASSA TRAÇO 1:4 (CIMENTO E AREIA), PREPARO MECÂNICO COM BETONEIRA 400 L, APLICADO EM ÁREAS MOLHADAS SOBRE IMPERMEABILIZAÇÃO, ESPESSURA 3CM. AF_06/2014</t>
  </si>
  <si>
    <t xml:space="preserve"> 6.8.2 </t>
  </si>
  <si>
    <t xml:space="preserve"> 98546 </t>
  </si>
  <si>
    <t>IMPERMEABILIZAÇÃO DE SUPERFÍCIE COM MANTA ASFÁLTICA, UMA CAMADA, INCLUSIVE APLICAÇÃO DE PRIMER ASFÁLTICO, E=3MM. AF_06/2018</t>
  </si>
  <si>
    <t xml:space="preserve"> 6.9 </t>
  </si>
  <si>
    <t>SERVIÇOS EXTERNOS</t>
  </si>
  <si>
    <t xml:space="preserve"> 6.9.2 </t>
  </si>
  <si>
    <t xml:space="preserve"> 94991 </t>
  </si>
  <si>
    <t>EXECUÇÃO DE PASSEIO (CALÇADA) OU PISO DE CONCRETO COM CONCRETO MOLDADO IN LOCO, USINADO, ACABAMENTO CONVENCIONAL, NÃO ARMADO. AF_07/2016</t>
  </si>
  <si>
    <t xml:space="preserve"> 2,80 x  2,00 = 5.6</t>
  </si>
  <si>
    <t xml:space="preserve"> 6.10 </t>
  </si>
  <si>
    <t>INSTALAÇÕES</t>
  </si>
  <si>
    <t xml:space="preserve"> 6.10.1 </t>
  </si>
  <si>
    <t>ELÉTRICAS e VENTILAÇÃO</t>
  </si>
  <si>
    <t xml:space="preserve"> 6.10.1.1 </t>
  </si>
  <si>
    <t xml:space="preserve"> 97607 </t>
  </si>
  <si>
    <t>LUMINÁRIA ARANDELA TIPO TARTARUGA, DE SOBREPOR, COM 1 LÂMPADA LED DE 6 W, SEM REATOR - FORNECIMENTO E INSTALAÇÃO. AF_02/2020</t>
  </si>
  <si>
    <t xml:space="preserve"> 3,00 x  2,00 = 6.0</t>
  </si>
  <si>
    <t xml:space="preserve"> 6.10.1.2 </t>
  </si>
  <si>
    <t xml:space="preserve"> 83463 </t>
  </si>
  <si>
    <t>QUADRO DE DISTRIBUICAO DE ENERGIA EM CHAPA DE ACO GALVANIZADO, PARA 12 DISJUNTORES TERMOMAGNETICOS MONOPOLARES, COM BARRAMENTO TRIFASICO E NEUTRO - FORNECIMENTO E INSTALACAO</t>
  </si>
  <si>
    <t xml:space="preserve"> 1,00 x  2,00 = 2.0</t>
  </si>
  <si>
    <t xml:space="preserve"> 6.10.1.3 </t>
  </si>
  <si>
    <t xml:space="preserve"> 83479 </t>
  </si>
  <si>
    <t>LUMINÁRIA ESTANQUE COM PROTECAO CONTRA ÁGUA, POEIRA OU IMPACTOS - FORNECIMENTO E INSTALAÇÃO. AF_08/2020</t>
  </si>
  <si>
    <t xml:space="preserve"> 5,00 x  2,00 = 10.0</t>
  </si>
  <si>
    <t xml:space="preserve"> 6.10.1.4 </t>
  </si>
  <si>
    <t xml:space="preserve"> 91953 </t>
  </si>
  <si>
    <t>INTERRUPTOR SIMPLES (1 MÓDULO), 10A/250V, INCLUINDO SUPORTE E PLACA - FORNECIMENTO E INSTALAÇÃO. AF_12/2015</t>
  </si>
  <si>
    <t xml:space="preserve"> 6.10.1.5 </t>
  </si>
  <si>
    <t xml:space="preserve"> 91957 </t>
  </si>
  <si>
    <t>INTERRUPTOR SIMPLES (1 MÓDULO) COM INTERRUPTOR PARALELO (1 MÓDULO), 10A/250V, INCLUINDO SUPORTE E PLACA - FORNECIMENTO E INSTALAÇÃO. AF_12/2015</t>
  </si>
  <si>
    <t xml:space="preserve"> 6.10.1.6 </t>
  </si>
  <si>
    <t xml:space="preserve"> 92008 </t>
  </si>
  <si>
    <t>TOMADA BAIXA DE EMBUTIR (2 MÓDULOS), 2P+T 10 A, INCLUINDO SUPORTE E PLACA - FORNECIMENTO E INSTALAÇÃO. AF_12/2015</t>
  </si>
  <si>
    <t xml:space="preserve"> 6.10.1.7 </t>
  </si>
  <si>
    <t xml:space="preserve"> 91926 </t>
  </si>
  <si>
    <t>CABO DE COBRE FLEXÍVEL ISOLADO, 2,5 MM², ANTI-CHAMA 450/750 V, PARA CIRCUITOS TERMINAIS - FORNECIMENTO E INSTALAÇÃO. AF_12/2015</t>
  </si>
  <si>
    <t xml:space="preserve"> 80,00 x  2,00 = 160.0</t>
  </si>
  <si>
    <t xml:space="preserve"> 6.10.1.8 </t>
  </si>
  <si>
    <t xml:space="preserve"> 353 </t>
  </si>
  <si>
    <t>Eletroduto de pvc rígido roscável, diâm = 25mm (3/4")</t>
  </si>
  <si>
    <t xml:space="preserve"> 42,00 x  2,00 = 84.0</t>
  </si>
  <si>
    <t xml:space="preserve"> 6.10.1.9 </t>
  </si>
  <si>
    <t xml:space="preserve"> 251027 </t>
  </si>
  <si>
    <t>SEDOP</t>
  </si>
  <si>
    <t>Exaustor d=40cm</t>
  </si>
  <si>
    <t xml:space="preserve"> 6.10.1.10 </t>
  </si>
  <si>
    <t xml:space="preserve"> 070127 </t>
  </si>
  <si>
    <t>SBC</t>
  </si>
  <si>
    <t>TERMOSTATO DE CONTROLE</t>
  </si>
  <si>
    <t xml:space="preserve"> 6.10.2 </t>
  </si>
  <si>
    <t>ÁGUAS PLUVIAIS</t>
  </si>
  <si>
    <t xml:space="preserve"> 6.10.2.1 </t>
  </si>
  <si>
    <t xml:space="preserve"> 91790 </t>
  </si>
  <si>
    <t>(COMPOSIÇÃO REPRESENTATIVA) DO SERVIÇO DE INSTALAÇÃO DE TUBOS DE PVC, SÉRIE R, ÁGUA PLUVIAL, DN 100 MM (INSTALADO EM RAMAL DE ENCAMINHAMENTO, OU CONDUTORES VERTICAIS), INCLUSIVE CONEXÕES, CORTES E FIXAÇÕES, PARA PRÉDIOS. AF_10/2015</t>
  </si>
  <si>
    <t xml:space="preserve"> 7,00 x  2,00 = 14.0</t>
  </si>
  <si>
    <t xml:space="preserve"> 6.10.3 </t>
  </si>
  <si>
    <t>PREVENÇÃO E COMBATE A INCÊNDIO</t>
  </si>
  <si>
    <t xml:space="preserve"> 6.10.3.1 </t>
  </si>
  <si>
    <t xml:space="preserve"> 72554 </t>
  </si>
  <si>
    <t>EXTINTOR DE CO2 6KG - FORNECIMENTO E INSTALACAO</t>
  </si>
  <si>
    <t xml:space="preserve"> 6.11 </t>
  </si>
  <si>
    <t>LIMPEZA FINAL DA OBRA</t>
  </si>
  <si>
    <t xml:space="preserve"> 6.11.1 </t>
  </si>
  <si>
    <t xml:space="preserve"> 270220 </t>
  </si>
  <si>
    <t>Limpeza geral e entrega da obra</t>
  </si>
  <si>
    <t xml:space="preserve"> 50,00 x  2,00 = 100.0</t>
  </si>
  <si>
    <t>Total sem BDI</t>
  </si>
  <si>
    <t>Total do BDI</t>
  </si>
  <si>
    <t>Total Geral</t>
  </si>
  <si>
    <t>ANEXO I.a - COMPOSIÇÃO US - REDE AÉREA</t>
  </si>
  <si>
    <t>DATA BASE: 05/2021</t>
  </si>
  <si>
    <t>ANEXO I.b - COMPOSIÇÃO US - REDE SUBTERRÂNEA</t>
  </si>
  <si>
    <t>ANEXO I.c - ORÇAMENTO DE SERVIÇOS - MONTAGEM ELETROMECÂNICA</t>
  </si>
  <si>
    <t>ANEXO I.d - ORÇAMENTO DE MATERIAIS - MONTAGEM ELETROMECÂNICA</t>
  </si>
  <si>
    <t>ANEXO I.e - ORÇAMENTO - OBRAS CIVIS</t>
  </si>
  <si>
    <t>ANEXO I.f - QUADRO RESUMO</t>
  </si>
  <si>
    <t>ANEXO I.g - CRONOGRAMA FÍSICO-FINANCEIRO</t>
  </si>
  <si>
    <t>ANEXO I.h - COMPOSIÇÃO DO BDI</t>
  </si>
  <si>
    <t>ANEXO I.e - ORÇAMENTO OBRAS CIVIS</t>
  </si>
  <si>
    <t>TOTAL LOTE 01 - SQNW 102</t>
  </si>
  <si>
    <t>POSTE CONCRETO ARMADO CIRCULAR, 11/600</t>
  </si>
  <si>
    <t>ESTRUTURA CE2</t>
  </si>
  <si>
    <t>FERRAGEM DE FIXAÇÃO DA ESTRUTURA CE2, POSTE SC 11/600, 1° NÍVEL</t>
  </si>
  <si>
    <t>ESTRUTURA S11</t>
  </si>
  <si>
    <t>FERRAGEM DE FIXAÇÃO DA ESTRUTURA S11, POSTE SC 11/600</t>
  </si>
  <si>
    <t>KIT CHAVE FUSÍVEL P/ RDA, CIRC. TRIFÁSICO, INCLUSO ACESSÓRIOS</t>
  </si>
  <si>
    <t>KIT PÁRA-RAIOS P/ RDA, CIRC. TRIFÁSICO, INCLUSO ACESSÓRIOS</t>
  </si>
  <si>
    <t>SUPORTE DE CABOS PARA 02 CIRCUITOS - DERIVAÇÃO RDA/RDS 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</si>
</sst>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;[Red]\-&quot;R$&quot;#,##0.00"/>
    <numFmt numFmtId="165" formatCode="_-&quot;R$&quot;* #,##0.00_-;\-&quot;R$&quot;* #,##0.00_-;_-&quot;R$&quot;* &quot;-&quot;??_-;_-@_-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_-* #,##0_-;\-* #,##0_-;_-* &quot;-&quot;??_-;_-@_-"/>
    <numFmt numFmtId="169" formatCode="0.0%"/>
    <numFmt numFmtId="170" formatCode="0.000"/>
    <numFmt numFmtId="171" formatCode="_-&quot;R$&quot;\ * #,##0.0000_-;\-&quot;R$&quot;\ * #,##0.0000_-;_-&quot;R$&quot;\ * &quot;-&quot;??_-;_-@_-"/>
    <numFmt numFmtId="172" formatCode="#,##0.0"/>
    <numFmt numFmtId="173" formatCode="#,##0.00\ %"/>
    <numFmt numFmtId="174" formatCode="_-[$R$-416]\ * #,##0.00_-;\-[$R$-416]\ * #,##0.00_-;_-[$R$-416]\ * &quot;-&quot;??_-;_-@_-"/>
    <numFmt numFmtId="175" formatCode="_(&quot;$&quot;* #,##0.00_);_(&quot;$&quot;* \(#,##0.00\);_(&quot;$&quot;* &quot;-&quot;??_);_(@_)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Arial"/>
      <family val="2"/>
    </font>
    <font>
      <sz val="9"/>
      <color theme="0"/>
      <name val="Arial"/>
      <family val="2"/>
    </font>
    <font>
      <sz val="28"/>
      <color theme="1"/>
      <name val="Arial"/>
      <family val="2"/>
    </font>
    <font>
      <u/>
      <sz val="9"/>
      <color theme="1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/>
    </border>
  </borders>
  <cellStyleXfs count="2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44" fontId="3" fillId="0" borderId="0" applyFont="0" applyFill="0" applyBorder="0" applyAlignment="0" applyProtection="0"/>
    <xf numFmtId="0" fontId="5" fillId="0" borderId="0"/>
    <xf numFmtId="9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" fillId="0" borderId="0"/>
    <xf numFmtId="0" fontId="5" fillId="0" borderId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0" borderId="0"/>
    <xf numFmtId="0" fontId="5" fillId="0" borderId="0"/>
    <xf numFmtId="0" fontId="16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8" fillId="0" borderId="0"/>
    <xf numFmtId="175" fontId="5" fillId="0" borderId="0" applyFont="0" applyFill="0" applyBorder="0" applyAlignment="0" applyProtection="0"/>
  </cellStyleXfs>
  <cellXfs count="450">
    <xf numFmtId="0" fontId="0" fillId="0" borderId="0" xfId="0"/>
    <xf numFmtId="0" fontId="5" fillId="0" borderId="0" xfId="6"/>
    <xf numFmtId="0" fontId="0" fillId="4" borderId="0" xfId="0" applyFill="1"/>
    <xf numFmtId="0" fontId="5" fillId="4" borderId="0" xfId="6" applyFill="1"/>
    <xf numFmtId="166" fontId="0" fillId="4" borderId="0" xfId="8" applyFont="1" applyFill="1"/>
    <xf numFmtId="44" fontId="12" fillId="0" borderId="2" xfId="5" applyFont="1" applyFill="1" applyBorder="1" applyAlignment="1">
      <alignment horizontal="center" vertical="center" wrapText="1"/>
    </xf>
    <xf numFmtId="44" fontId="12" fillId="0" borderId="7" xfId="5" applyFont="1" applyFill="1" applyBorder="1" applyAlignment="1">
      <alignment horizontal="center" vertical="center" wrapText="1"/>
    </xf>
    <xf numFmtId="44" fontId="12" fillId="0" borderId="2" xfId="5" applyFont="1" applyBorder="1" applyAlignment="1">
      <alignment horizontal="center" vertical="center" wrapText="1"/>
    </xf>
    <xf numFmtId="0" fontId="5" fillId="4" borderId="0" xfId="6" applyFill="1" applyBorder="1"/>
    <xf numFmtId="164" fontId="5" fillId="4" borderId="0" xfId="6" applyNumberFormat="1" applyFill="1"/>
    <xf numFmtId="0" fontId="12" fillId="0" borderId="5" xfId="6" applyFont="1" applyBorder="1" applyAlignment="1">
      <alignment horizontal="center" vertical="center" wrapText="1"/>
    </xf>
    <xf numFmtId="0" fontId="12" fillId="0" borderId="9" xfId="6" applyFont="1" applyBorder="1" applyAlignment="1">
      <alignment horizontal="center" vertical="center" wrapText="1"/>
    </xf>
    <xf numFmtId="44" fontId="12" fillId="0" borderId="1" xfId="5" applyFont="1" applyBorder="1" applyAlignment="1">
      <alignment horizontal="center" vertical="center" wrapText="1"/>
    </xf>
    <xf numFmtId="9" fontId="12" fillId="0" borderId="1" xfId="7" applyFont="1" applyBorder="1" applyAlignment="1">
      <alignment horizontal="center" vertical="center" wrapText="1"/>
    </xf>
    <xf numFmtId="9" fontId="12" fillId="0" borderId="2" xfId="7" applyFont="1" applyBorder="1" applyAlignment="1">
      <alignment horizontal="center" vertical="center" wrapText="1"/>
    </xf>
    <xf numFmtId="0" fontId="12" fillId="0" borderId="15" xfId="6" applyFont="1" applyBorder="1" applyAlignment="1">
      <alignment horizontal="left" vertical="center" wrapText="1"/>
    </xf>
    <xf numFmtId="0" fontId="12" fillId="0" borderId="3" xfId="6" applyFont="1" applyBorder="1" applyAlignment="1">
      <alignment horizontal="left" vertical="center" wrapText="1"/>
    </xf>
    <xf numFmtId="0" fontId="12" fillId="0" borderId="16" xfId="6" applyFont="1" applyBorder="1" applyAlignment="1">
      <alignment horizontal="left" vertical="top"/>
    </xf>
    <xf numFmtId="9" fontId="12" fillId="0" borderId="7" xfId="7" applyFont="1" applyBorder="1" applyAlignment="1">
      <alignment horizontal="center" vertical="center" wrapText="1"/>
    </xf>
    <xf numFmtId="44" fontId="8" fillId="2" borderId="5" xfId="5" applyFont="1" applyFill="1" applyBorder="1" applyAlignment="1">
      <alignment horizontal="center" vertical="center" wrapText="1"/>
    </xf>
    <xf numFmtId="44" fontId="6" fillId="2" borderId="5" xfId="5" applyFont="1" applyFill="1" applyBorder="1" applyAlignment="1">
      <alignment horizontal="center" vertical="center" wrapText="1"/>
    </xf>
    <xf numFmtId="168" fontId="8" fillId="2" borderId="5" xfId="2" applyNumberFormat="1" applyFont="1" applyFill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5" fillId="4" borderId="0" xfId="6" applyFill="1" applyProtection="1">
      <protection locked="0"/>
    </xf>
    <xf numFmtId="1" fontId="12" fillId="0" borderId="15" xfId="6" applyNumberFormat="1" applyFont="1" applyBorder="1" applyAlignment="1">
      <alignment horizontal="center" vertical="center" wrapText="1"/>
    </xf>
    <xf numFmtId="1" fontId="12" fillId="0" borderId="3" xfId="6" applyNumberFormat="1" applyFont="1" applyBorder="1" applyAlignment="1">
      <alignment horizontal="center" vertical="center" wrapText="1"/>
    </xf>
    <xf numFmtId="1" fontId="12" fillId="0" borderId="16" xfId="6" applyNumberFormat="1" applyFont="1" applyBorder="1" applyAlignment="1">
      <alignment horizontal="center" vertical="center" wrapText="1"/>
    </xf>
    <xf numFmtId="165" fontId="12" fillId="0" borderId="15" xfId="3" applyFont="1" applyFill="1" applyBorder="1" applyAlignment="1" applyProtection="1">
      <alignment horizontal="center" vertical="center" wrapText="1"/>
    </xf>
    <xf numFmtId="44" fontId="12" fillId="0" borderId="3" xfId="5" applyFont="1" applyFill="1" applyBorder="1" applyAlignment="1" applyProtection="1">
      <alignment horizontal="center" vertical="center" wrapText="1"/>
    </xf>
    <xf numFmtId="44" fontId="12" fillId="0" borderId="16" xfId="5" applyFont="1" applyFill="1" applyBorder="1" applyAlignment="1" applyProtection="1">
      <alignment horizontal="center" vertical="center" wrapText="1"/>
    </xf>
    <xf numFmtId="0" fontId="12" fillId="0" borderId="3" xfId="6" applyFont="1" applyBorder="1" applyAlignment="1">
      <alignment horizontal="left" vertical="center" wrapText="1"/>
    </xf>
    <xf numFmtId="0" fontId="12" fillId="0" borderId="15" xfId="6" applyFont="1" applyBorder="1" applyAlignment="1">
      <alignment horizontal="left" vertical="center" wrapText="1"/>
    </xf>
    <xf numFmtId="44" fontId="12" fillId="0" borderId="1" xfId="5" applyNumberFormat="1" applyFont="1" applyBorder="1" applyAlignment="1">
      <alignment horizontal="center" vertical="center" wrapText="1"/>
    </xf>
    <xf numFmtId="44" fontId="12" fillId="0" borderId="2" xfId="5" applyNumberFormat="1" applyFont="1" applyBorder="1" applyAlignment="1">
      <alignment horizontal="center" vertical="center" wrapText="1"/>
    </xf>
    <xf numFmtId="44" fontId="12" fillId="0" borderId="7" xfId="5" applyNumberFormat="1" applyFont="1" applyBorder="1" applyAlignment="1">
      <alignment horizontal="center" vertical="center" wrapText="1"/>
    </xf>
    <xf numFmtId="166" fontId="12" fillId="0" borderId="1" xfId="8" applyNumberFormat="1" applyFont="1" applyFill="1" applyBorder="1" applyAlignment="1">
      <alignment horizontal="center" vertical="center" wrapText="1"/>
    </xf>
    <xf numFmtId="166" fontId="12" fillId="0" borderId="2" xfId="8" applyNumberFormat="1" applyFont="1" applyFill="1" applyBorder="1" applyAlignment="1">
      <alignment horizontal="center" vertical="center" wrapText="1"/>
    </xf>
    <xf numFmtId="166" fontId="12" fillId="0" borderId="7" xfId="8" applyNumberFormat="1" applyFont="1" applyFill="1" applyBorder="1" applyAlignment="1">
      <alignment horizontal="center" vertical="center" wrapText="1"/>
    </xf>
    <xf numFmtId="165" fontId="14" fillId="3" borderId="5" xfId="3" applyNumberFormat="1" applyFont="1" applyFill="1" applyBorder="1" applyAlignment="1">
      <alignment horizontal="center" vertical="center" wrapText="1"/>
    </xf>
    <xf numFmtId="169" fontId="12" fillId="0" borderId="2" xfId="7" applyNumberFormat="1" applyFont="1" applyBorder="1" applyAlignment="1">
      <alignment horizontal="center" vertical="center" wrapText="1"/>
    </xf>
    <xf numFmtId="169" fontId="12" fillId="0" borderId="7" xfId="7" applyNumberFormat="1" applyFont="1" applyBorder="1" applyAlignment="1">
      <alignment horizontal="center" vertical="center" wrapText="1"/>
    </xf>
    <xf numFmtId="10" fontId="0" fillId="0" borderId="0" xfId="0" applyNumberFormat="1"/>
    <xf numFmtId="0" fontId="0" fillId="4" borderId="0" xfId="0" applyFill="1" applyAlignment="1">
      <alignment wrapText="1"/>
    </xf>
    <xf numFmtId="0" fontId="0" fillId="4" borderId="0" xfId="0" applyFill="1" applyAlignment="1">
      <alignment horizontal="center"/>
    </xf>
    <xf numFmtId="0" fontId="17" fillId="4" borderId="0" xfId="6" applyFont="1" applyFill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65" fontId="8" fillId="2" borderId="5" xfId="3" applyFont="1" applyFill="1" applyBorder="1" applyAlignment="1">
      <alignment vertical="center" wrapText="1"/>
    </xf>
    <xf numFmtId="0" fontId="9" fillId="4" borderId="21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9" fontId="18" fillId="4" borderId="5" xfId="7" applyFont="1" applyFill="1" applyBorder="1" applyAlignment="1">
      <alignment horizontal="center" vertical="center" wrapText="1"/>
    </xf>
    <xf numFmtId="0" fontId="12" fillId="0" borderId="4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70" fontId="19" fillId="0" borderId="2" xfId="0" applyNumberFormat="1" applyFont="1" applyBorder="1" applyAlignment="1" applyProtection="1">
      <alignment horizontal="center" vertical="center" wrapText="1"/>
      <protection locked="0"/>
    </xf>
    <xf numFmtId="44" fontId="19" fillId="0" borderId="2" xfId="5" applyFont="1" applyFill="1" applyBorder="1" applyAlignment="1" applyProtection="1">
      <alignment horizontal="center" vertical="center" wrapText="1"/>
      <protection locked="0"/>
    </xf>
    <xf numFmtId="165" fontId="19" fillId="0" borderId="2" xfId="3" applyFont="1" applyBorder="1" applyAlignment="1" applyProtection="1">
      <alignment horizontal="center" vertical="center" wrapText="1"/>
      <protection locked="0"/>
    </xf>
    <xf numFmtId="0" fontId="0" fillId="6" borderId="0" xfId="0" applyFill="1"/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44" fontId="19" fillId="0" borderId="7" xfId="5" applyFont="1" applyFill="1" applyBorder="1" applyAlignment="1" applyProtection="1">
      <alignment horizontal="center" vertical="center" wrapText="1"/>
      <protection locked="0"/>
    </xf>
    <xf numFmtId="165" fontId="19" fillId="0" borderId="7" xfId="3" applyFont="1" applyBorder="1" applyAlignment="1" applyProtection="1">
      <alignment horizontal="center" vertical="center" wrapText="1"/>
      <protection locked="0"/>
    </xf>
    <xf numFmtId="0" fontId="11" fillId="4" borderId="0" xfId="0" applyFont="1" applyFill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165" fontId="14" fillId="3" borderId="5" xfId="3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8" fontId="20" fillId="4" borderId="0" xfId="0" applyNumberFormat="1" applyFont="1" applyFill="1"/>
    <xf numFmtId="164" fontId="0" fillId="0" borderId="0" xfId="0" applyNumberFormat="1"/>
    <xf numFmtId="8" fontId="21" fillId="0" borderId="0" xfId="0" applyNumberFormat="1" applyFont="1"/>
    <xf numFmtId="8" fontId="0" fillId="4" borderId="0" xfId="0" applyNumberFormat="1" applyFill="1"/>
    <xf numFmtId="0" fontId="21" fillId="0" borderId="0" xfId="0" applyFont="1"/>
    <xf numFmtId="8" fontId="21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8" fillId="2" borderId="5" xfId="0" applyFont="1" applyFill="1" applyBorder="1" applyAlignment="1">
      <alignment vertical="center" wrapText="1"/>
    </xf>
    <xf numFmtId="0" fontId="12" fillId="0" borderId="2" xfId="0" applyFont="1" applyBorder="1" applyAlignment="1" applyProtection="1">
      <alignment horizontal="right" vertical="center"/>
      <protection locked="0"/>
    </xf>
    <xf numFmtId="0" fontId="12" fillId="0" borderId="7" xfId="0" applyFont="1" applyBorder="1" applyAlignment="1" applyProtection="1">
      <alignment horizontal="right" vertical="center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0" fontId="0" fillId="4" borderId="0" xfId="0" applyFill="1" applyAlignment="1">
      <alignment vertical="center" wrapText="1"/>
    </xf>
    <xf numFmtId="0" fontId="13" fillId="4" borderId="0" xfId="0" applyFont="1" applyFill="1"/>
    <xf numFmtId="165" fontId="0" fillId="4" borderId="0" xfId="3" applyFont="1" applyFill="1" applyAlignment="1">
      <alignment vertical="center"/>
    </xf>
    <xf numFmtId="0" fontId="19" fillId="4" borderId="0" xfId="0" applyFont="1" applyFill="1"/>
    <xf numFmtId="0" fontId="13" fillId="0" borderId="0" xfId="0" applyFont="1"/>
    <xf numFmtId="0" fontId="13" fillId="4" borderId="19" xfId="0" applyFont="1" applyFill="1" applyBorder="1"/>
    <xf numFmtId="0" fontId="13" fillId="4" borderId="21" xfId="0" applyFont="1" applyFill="1" applyBorder="1"/>
    <xf numFmtId="0" fontId="14" fillId="4" borderId="0" xfId="0" applyFont="1" applyFill="1" applyAlignment="1">
      <alignment vertical="center"/>
    </xf>
    <xf numFmtId="0" fontId="24" fillId="4" borderId="0" xfId="0" applyFont="1" applyFill="1" applyAlignment="1" applyProtection="1">
      <alignment horizontal="center" vertical="center"/>
      <protection locked="0"/>
    </xf>
    <xf numFmtId="0" fontId="8" fillId="3" borderId="31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10" fontId="10" fillId="0" borderId="28" xfId="7" applyNumberFormat="1" applyFont="1" applyFill="1" applyBorder="1" applyAlignment="1">
      <alignment horizontal="center" vertical="center"/>
    </xf>
    <xf numFmtId="10" fontId="8" fillId="0" borderId="28" xfId="0" applyNumberFormat="1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10" fontId="8" fillId="3" borderId="29" xfId="7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26" fillId="4" borderId="0" xfId="0" applyFont="1" applyFill="1" applyAlignment="1">
      <alignment horizontal="center"/>
    </xf>
    <xf numFmtId="0" fontId="19" fillId="4" borderId="0" xfId="0" applyFont="1" applyFill="1" applyAlignment="1">
      <alignment horizontal="center" vertical="top"/>
    </xf>
    <xf numFmtId="0" fontId="19" fillId="4" borderId="0" xfId="0" applyFont="1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3" fillId="4" borderId="21" xfId="0" applyFont="1" applyFill="1" applyBorder="1" applyAlignment="1">
      <alignment horizontal="left"/>
    </xf>
    <xf numFmtId="0" fontId="19" fillId="4" borderId="0" xfId="0" applyFont="1" applyFill="1" applyAlignment="1">
      <alignment horizontal="left" vertical="center"/>
    </xf>
    <xf numFmtId="0" fontId="13" fillId="4" borderId="19" xfId="0" applyFont="1" applyFill="1" applyBorder="1" applyAlignment="1">
      <alignment horizontal="left"/>
    </xf>
    <xf numFmtId="0" fontId="13" fillId="4" borderId="0" xfId="0" applyFont="1" applyFill="1" applyAlignment="1">
      <alignment horizontal="left"/>
    </xf>
    <xf numFmtId="0" fontId="13" fillId="4" borderId="22" xfId="0" applyFont="1" applyFill="1" applyBorder="1"/>
    <xf numFmtId="0" fontId="13" fillId="4" borderId="12" xfId="0" applyFont="1" applyFill="1" applyBorder="1"/>
    <xf numFmtId="171" fontId="0" fillId="4" borderId="0" xfId="0" applyNumberFormat="1" applyFill="1"/>
    <xf numFmtId="170" fontId="19" fillId="0" borderId="7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170" fontId="19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5" applyFont="1" applyFill="1" applyBorder="1" applyAlignment="1" applyProtection="1">
      <alignment horizontal="center" vertical="center" wrapText="1"/>
      <protection locked="0"/>
    </xf>
    <xf numFmtId="165" fontId="19" fillId="0" borderId="1" xfId="3" applyFont="1" applyBorder="1" applyAlignment="1" applyProtection="1">
      <alignment horizontal="center" vertical="center" wrapText="1"/>
      <protection locked="0"/>
    </xf>
    <xf numFmtId="44" fontId="12" fillId="0" borderId="7" xfId="5" applyFont="1" applyFill="1" applyBorder="1" applyAlignment="1" applyProtection="1">
      <alignment horizontal="center" vertical="center" wrapText="1"/>
      <protection locked="0"/>
    </xf>
    <xf numFmtId="165" fontId="12" fillId="0" borderId="7" xfId="3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left" vertical="center" wrapText="1"/>
      <protection locked="0"/>
    </xf>
    <xf numFmtId="165" fontId="12" fillId="0" borderId="1" xfId="3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right" vertical="center"/>
      <protection locked="0"/>
    </xf>
    <xf numFmtId="0" fontId="11" fillId="4" borderId="0" xfId="0" applyFont="1" applyFill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9" fillId="0" borderId="21" xfId="0" applyFont="1" applyBorder="1" applyAlignment="1">
      <alignment horizontal="right" vertical="center"/>
    </xf>
    <xf numFmtId="0" fontId="12" fillId="4" borderId="2" xfId="0" applyFont="1" applyFill="1" applyBorder="1" applyAlignment="1" applyProtection="1">
      <alignment horizontal="right" vertical="center"/>
      <protection locked="0"/>
    </xf>
    <xf numFmtId="0" fontId="12" fillId="4" borderId="4" xfId="0" applyFont="1" applyFill="1" applyBorder="1" applyAlignment="1" applyProtection="1">
      <alignment horizontal="center" vertical="center"/>
      <protection locked="0"/>
    </xf>
    <xf numFmtId="0" fontId="19" fillId="4" borderId="2" xfId="0" applyFont="1" applyFill="1" applyBorder="1" applyAlignment="1" applyProtection="1">
      <alignment horizontal="left" vertical="center" wrapText="1"/>
      <protection locked="0"/>
    </xf>
    <xf numFmtId="0" fontId="19" fillId="4" borderId="2" xfId="0" applyFont="1" applyFill="1" applyBorder="1" applyAlignment="1" applyProtection="1">
      <alignment horizontal="center" vertical="center" wrapText="1"/>
      <protection locked="0"/>
    </xf>
    <xf numFmtId="170" fontId="19" fillId="4" borderId="2" xfId="0" applyNumberFormat="1" applyFont="1" applyFill="1" applyBorder="1" applyAlignment="1" applyProtection="1">
      <alignment horizontal="center" vertical="center" wrapText="1"/>
      <protection locked="0"/>
    </xf>
    <xf numFmtId="44" fontId="19" fillId="4" borderId="2" xfId="5" applyFont="1" applyFill="1" applyBorder="1" applyAlignment="1" applyProtection="1">
      <alignment horizontal="center" vertical="center" wrapText="1"/>
      <protection locked="0"/>
    </xf>
    <xf numFmtId="165" fontId="19" fillId="4" borderId="2" xfId="3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9" fillId="4" borderId="8" xfId="0" applyFont="1" applyFill="1" applyBorder="1" applyAlignment="1">
      <alignment horizontal="center" vertical="center"/>
    </xf>
    <xf numFmtId="0" fontId="11" fillId="4" borderId="0" xfId="6" applyFont="1" applyFill="1" applyAlignment="1">
      <alignment vertical="center"/>
    </xf>
    <xf numFmtId="49" fontId="11" fillId="4" borderId="0" xfId="6" applyNumberFormat="1" applyFont="1" applyFill="1" applyAlignment="1">
      <alignment vertical="center"/>
    </xf>
    <xf numFmtId="0" fontId="11" fillId="4" borderId="0" xfId="6" applyFont="1" applyFill="1" applyAlignment="1">
      <alignment horizontal="center" vertical="center"/>
    </xf>
    <xf numFmtId="0" fontId="11" fillId="4" borderId="0" xfId="6" applyFont="1" applyFill="1" applyAlignment="1">
      <alignment horizontal="right" vertical="center"/>
    </xf>
    <xf numFmtId="0" fontId="11" fillId="0" borderId="0" xfId="6" applyFont="1" applyAlignment="1">
      <alignment vertical="center"/>
    </xf>
    <xf numFmtId="49" fontId="11" fillId="0" borderId="0" xfId="6" applyNumberFormat="1" applyFont="1" applyAlignment="1">
      <alignment vertical="center"/>
    </xf>
    <xf numFmtId="0" fontId="11" fillId="0" borderId="0" xfId="6" applyFont="1" applyAlignment="1">
      <alignment horizontal="center" vertical="center"/>
    </xf>
    <xf numFmtId="0" fontId="11" fillId="0" borderId="0" xfId="6" applyFont="1" applyAlignment="1">
      <alignment horizontal="right" vertical="center"/>
    </xf>
    <xf numFmtId="0" fontId="1" fillId="4" borderId="8" xfId="6" applyFont="1" applyFill="1" applyBorder="1" applyAlignment="1">
      <alignment horizontal="center" vertical="center"/>
    </xf>
    <xf numFmtId="0" fontId="1" fillId="4" borderId="8" xfId="6" applyFont="1" applyFill="1" applyBorder="1" applyAlignment="1">
      <alignment horizontal="right" vertical="center"/>
    </xf>
    <xf numFmtId="0" fontId="14" fillId="3" borderId="5" xfId="0" applyFont="1" applyFill="1" applyBorder="1" applyAlignment="1">
      <alignment vertical="center" wrapText="1"/>
    </xf>
    <xf numFmtId="0" fontId="14" fillId="3" borderId="9" xfId="0" applyFont="1" applyFill="1" applyBorder="1" applyAlignment="1">
      <alignment vertical="center" wrapText="1"/>
    </xf>
    <xf numFmtId="0" fontId="12" fillId="4" borderId="0" xfId="6" applyFont="1" applyFill="1" applyAlignment="1">
      <alignment vertical="center"/>
    </xf>
    <xf numFmtId="0" fontId="12" fillId="0" borderId="0" xfId="6" applyFont="1" applyAlignment="1">
      <alignment vertical="center"/>
    </xf>
    <xf numFmtId="0" fontId="27" fillId="4" borderId="6" xfId="6" applyFont="1" applyFill="1" applyBorder="1" applyAlignment="1">
      <alignment horizontal="center" vertical="center"/>
    </xf>
    <xf numFmtId="0" fontId="27" fillId="4" borderId="6" xfId="6" applyFont="1" applyFill="1" applyBorder="1" applyAlignment="1">
      <alignment horizontal="center" vertical="center" wrapText="1"/>
    </xf>
    <xf numFmtId="0" fontId="27" fillId="0" borderId="25" xfId="6" applyFont="1" applyBorder="1" applyAlignment="1">
      <alignment horizontal="right" vertical="center"/>
    </xf>
    <xf numFmtId="49" fontId="27" fillId="0" borderId="25" xfId="6" applyNumberFormat="1" applyFont="1" applyBorder="1" applyAlignment="1">
      <alignment horizontal="center" vertical="center"/>
    </xf>
    <xf numFmtId="0" fontId="27" fillId="0" borderId="25" xfId="6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0" fontId="12" fillId="4" borderId="19" xfId="6" applyFont="1" applyFill="1" applyBorder="1" applyAlignment="1">
      <alignment vertical="center"/>
    </xf>
    <xf numFmtId="0" fontId="27" fillId="7" borderId="2" xfId="6" applyFont="1" applyFill="1" applyBorder="1" applyAlignment="1">
      <alignment horizontal="right" vertical="center"/>
    </xf>
    <xf numFmtId="49" fontId="27" fillId="7" borderId="2" xfId="6" applyNumberFormat="1" applyFont="1" applyFill="1" applyBorder="1" applyAlignment="1">
      <alignment vertical="center"/>
    </xf>
    <xf numFmtId="0" fontId="12" fillId="7" borderId="2" xfId="6" applyFont="1" applyFill="1" applyBorder="1" applyAlignment="1">
      <alignment horizontal="center" vertical="center"/>
    </xf>
    <xf numFmtId="44" fontId="12" fillId="7" borderId="2" xfId="16" applyFont="1" applyFill="1" applyBorder="1" applyAlignment="1" applyProtection="1">
      <alignment horizontal="center" vertical="center"/>
    </xf>
    <xf numFmtId="44" fontId="27" fillId="7" borderId="2" xfId="6" applyNumberFormat="1" applyFont="1" applyFill="1" applyBorder="1" applyAlignment="1">
      <alignment vertical="center"/>
    </xf>
    <xf numFmtId="0" fontId="28" fillId="3" borderId="2" xfId="6" applyFont="1" applyFill="1" applyBorder="1" applyAlignment="1">
      <alignment horizontal="right" vertical="center"/>
    </xf>
    <xf numFmtId="49" fontId="28" fillId="3" borderId="2" xfId="6" applyNumberFormat="1" applyFont="1" applyFill="1" applyBorder="1" applyAlignment="1">
      <alignment vertical="center"/>
    </xf>
    <xf numFmtId="0" fontId="12" fillId="3" borderId="2" xfId="6" applyFont="1" applyFill="1" applyBorder="1" applyAlignment="1">
      <alignment horizontal="center" vertical="center"/>
    </xf>
    <xf numFmtId="44" fontId="12" fillId="3" borderId="2" xfId="16" applyFont="1" applyFill="1" applyBorder="1" applyAlignment="1" applyProtection="1">
      <alignment horizontal="center" vertical="center"/>
    </xf>
    <xf numFmtId="44" fontId="28" fillId="3" borderId="2" xfId="6" applyNumberFormat="1" applyFont="1" applyFill="1" applyBorder="1" applyAlignment="1">
      <alignment vertical="center"/>
    </xf>
    <xf numFmtId="0" fontId="12" fillId="4" borderId="2" xfId="6" applyFont="1" applyFill="1" applyBorder="1" applyAlignment="1">
      <alignment horizontal="right" vertical="center"/>
    </xf>
    <xf numFmtId="49" fontId="19" fillId="4" borderId="2" xfId="6" applyNumberFormat="1" applyFont="1" applyFill="1" applyBorder="1" applyAlignment="1">
      <alignment vertical="center" wrapText="1"/>
    </xf>
    <xf numFmtId="0" fontId="19" fillId="4" borderId="2" xfId="6" applyFont="1" applyFill="1" applyBorder="1" applyAlignment="1">
      <alignment horizontal="center" vertical="center" wrapText="1"/>
    </xf>
    <xf numFmtId="165" fontId="19" fillId="4" borderId="2" xfId="3" applyFont="1" applyFill="1" applyBorder="1" applyAlignment="1">
      <alignment horizontal="center" vertical="center" wrapText="1"/>
    </xf>
    <xf numFmtId="10" fontId="12" fillId="4" borderId="2" xfId="17" applyNumberFormat="1" applyFont="1" applyFill="1" applyBorder="1" applyAlignment="1" applyProtection="1">
      <alignment horizontal="center" vertical="center"/>
    </xf>
    <xf numFmtId="44" fontId="12" fillId="4" borderId="2" xfId="5" applyFont="1" applyFill="1" applyBorder="1" applyAlignment="1" applyProtection="1">
      <alignment horizontal="center" vertical="center"/>
    </xf>
    <xf numFmtId="44" fontId="12" fillId="4" borderId="2" xfId="6" applyNumberFormat="1" applyFont="1" applyFill="1" applyBorder="1" applyAlignment="1">
      <alignment vertical="center"/>
    </xf>
    <xf numFmtId="44" fontId="12" fillId="4" borderId="0" xfId="6" applyNumberFormat="1" applyFont="1" applyFill="1" applyAlignment="1">
      <alignment vertical="center"/>
    </xf>
    <xf numFmtId="0" fontId="12" fillId="4" borderId="2" xfId="6" applyFont="1" applyFill="1" applyBorder="1" applyAlignment="1">
      <alignment horizontal="center" vertical="center"/>
    </xf>
    <xf numFmtId="165" fontId="12" fillId="4" borderId="2" xfId="3" applyFont="1" applyFill="1" applyBorder="1" applyAlignment="1" applyProtection="1">
      <alignment horizontal="center" vertical="center"/>
    </xf>
    <xf numFmtId="165" fontId="12" fillId="3" borderId="2" xfId="3" applyFont="1" applyFill="1" applyBorder="1" applyAlignment="1" applyProtection="1">
      <alignment horizontal="center" vertical="center"/>
    </xf>
    <xf numFmtId="44" fontId="12" fillId="3" borderId="2" xfId="5" applyFont="1" applyFill="1" applyBorder="1" applyAlignment="1" applyProtection="1">
      <alignment horizontal="center" vertical="center"/>
    </xf>
    <xf numFmtId="49" fontId="19" fillId="4" borderId="2" xfId="6" applyNumberFormat="1" applyFont="1" applyFill="1" applyBorder="1" applyAlignment="1">
      <alignment vertical="center"/>
    </xf>
    <xf numFmtId="49" fontId="19" fillId="0" borderId="2" xfId="6" applyNumberFormat="1" applyFont="1" applyBorder="1" applyAlignment="1">
      <alignment vertical="center" wrapText="1"/>
    </xf>
    <xf numFmtId="165" fontId="19" fillId="4" borderId="2" xfId="3" applyFont="1" applyFill="1" applyBorder="1" applyAlignment="1">
      <alignment vertical="center" wrapText="1"/>
    </xf>
    <xf numFmtId="0" fontId="12" fillId="0" borderId="2" xfId="6" applyFont="1" applyBorder="1" applyAlignment="1">
      <alignment horizontal="right" vertical="center"/>
    </xf>
    <xf numFmtId="49" fontId="19" fillId="0" borderId="2" xfId="6" applyNumberFormat="1" applyFont="1" applyBorder="1" applyAlignment="1">
      <alignment vertical="center"/>
    </xf>
    <xf numFmtId="0" fontId="12" fillId="0" borderId="2" xfId="6" applyFont="1" applyBorder="1" applyAlignment="1">
      <alignment horizontal="center" vertical="center"/>
    </xf>
    <xf numFmtId="165" fontId="12" fillId="0" borderId="2" xfId="3" applyFont="1" applyFill="1" applyBorder="1" applyAlignment="1" applyProtection="1">
      <alignment horizontal="center" vertical="center"/>
    </xf>
    <xf numFmtId="10" fontId="12" fillId="0" borderId="2" xfId="17" applyNumberFormat="1" applyFont="1" applyFill="1" applyBorder="1" applyAlignment="1" applyProtection="1">
      <alignment horizontal="center" vertical="center"/>
    </xf>
    <xf numFmtId="44" fontId="12" fillId="0" borderId="2" xfId="5" applyFont="1" applyFill="1" applyBorder="1" applyAlignment="1" applyProtection="1">
      <alignment horizontal="center" vertical="center"/>
    </xf>
    <xf numFmtId="44" fontId="12" fillId="0" borderId="2" xfId="6" applyNumberFormat="1" applyFont="1" applyBorder="1" applyAlignment="1">
      <alignment vertical="center"/>
    </xf>
    <xf numFmtId="165" fontId="12" fillId="7" borderId="2" xfId="3" applyFont="1" applyFill="1" applyBorder="1" applyAlignment="1" applyProtection="1">
      <alignment horizontal="center" vertical="center"/>
    </xf>
    <xf numFmtId="44" fontId="12" fillId="7" borderId="2" xfId="5" applyFont="1" applyFill="1" applyBorder="1" applyAlignment="1" applyProtection="1">
      <alignment horizontal="center" vertical="center"/>
    </xf>
    <xf numFmtId="0" fontId="12" fillId="0" borderId="2" xfId="14" applyFont="1" applyBorder="1" applyAlignment="1">
      <alignment horizontal="center" vertical="center"/>
    </xf>
    <xf numFmtId="49" fontId="12" fillId="4" borderId="0" xfId="6" applyNumberFormat="1" applyFont="1" applyFill="1" applyAlignment="1">
      <alignment vertical="center"/>
    </xf>
    <xf numFmtId="0" fontId="27" fillId="3" borderId="2" xfId="6" applyFont="1" applyFill="1" applyBorder="1" applyAlignment="1">
      <alignment horizontal="right" vertical="center"/>
    </xf>
    <xf numFmtId="49" fontId="27" fillId="3" borderId="2" xfId="6" applyNumberFormat="1" applyFont="1" applyFill="1" applyBorder="1" applyAlignment="1">
      <alignment vertical="center" wrapText="1"/>
    </xf>
    <xf numFmtId="0" fontId="28" fillId="2" borderId="2" xfId="6" applyFont="1" applyFill="1" applyBorder="1" applyAlignment="1">
      <alignment horizontal="right" vertical="center"/>
    </xf>
    <xf numFmtId="49" fontId="28" fillId="2" borderId="2" xfId="6" applyNumberFormat="1" applyFont="1" applyFill="1" applyBorder="1" applyAlignment="1">
      <alignment vertical="center"/>
    </xf>
    <xf numFmtId="0" fontId="12" fillId="2" borderId="2" xfId="6" applyFont="1" applyFill="1" applyBorder="1" applyAlignment="1">
      <alignment horizontal="center" vertical="center"/>
    </xf>
    <xf numFmtId="165" fontId="12" fillId="2" borderId="2" xfId="3" applyFont="1" applyFill="1" applyBorder="1" applyAlignment="1" applyProtection="1">
      <alignment horizontal="center" vertical="center"/>
    </xf>
    <xf numFmtId="44" fontId="12" fillId="2" borderId="2" xfId="5" applyFont="1" applyFill="1" applyBorder="1" applyAlignment="1" applyProtection="1">
      <alignment horizontal="center" vertical="center"/>
    </xf>
    <xf numFmtId="44" fontId="12" fillId="2" borderId="2" xfId="6" applyNumberFormat="1" applyFont="1" applyFill="1" applyBorder="1" applyAlignment="1">
      <alignment vertical="center"/>
    </xf>
    <xf numFmtId="49" fontId="12" fillId="4" borderId="0" xfId="6" applyNumberFormat="1" applyFont="1" applyFill="1" applyAlignment="1">
      <alignment vertical="center" wrapText="1"/>
    </xf>
    <xf numFmtId="49" fontId="19" fillId="0" borderId="23" xfId="0" applyNumberFormat="1" applyFont="1" applyBorder="1" applyAlignment="1">
      <alignment vertical="center"/>
    </xf>
    <xf numFmtId="49" fontId="19" fillId="0" borderId="23" xfId="6" applyNumberFormat="1" applyFont="1" applyBorder="1" applyAlignment="1">
      <alignment vertical="center" wrapText="1"/>
    </xf>
    <xf numFmtId="49" fontId="19" fillId="0" borderId="23" xfId="6" applyNumberFormat="1" applyFont="1" applyBorder="1" applyAlignment="1">
      <alignment vertical="center"/>
    </xf>
    <xf numFmtId="0" fontId="12" fillId="4" borderId="7" xfId="6" applyFont="1" applyFill="1" applyBorder="1" applyAlignment="1">
      <alignment horizontal="right" vertical="center"/>
    </xf>
    <xf numFmtId="49" fontId="19" fillId="4" borderId="7" xfId="6" applyNumberFormat="1" applyFont="1" applyFill="1" applyBorder="1" applyAlignment="1">
      <alignment vertical="center" wrapText="1"/>
    </xf>
    <xf numFmtId="0" fontId="12" fillId="4" borderId="7" xfId="6" applyFont="1" applyFill="1" applyBorder="1" applyAlignment="1">
      <alignment horizontal="center" vertical="center"/>
    </xf>
    <xf numFmtId="165" fontId="12" fillId="4" borderId="7" xfId="3" applyFont="1" applyFill="1" applyBorder="1" applyAlignment="1" applyProtection="1">
      <alignment horizontal="center" vertical="center"/>
    </xf>
    <xf numFmtId="10" fontId="12" fillId="4" borderId="7" xfId="17" applyNumberFormat="1" applyFont="1" applyFill="1" applyBorder="1" applyAlignment="1" applyProtection="1">
      <alignment horizontal="center" vertical="center"/>
    </xf>
    <xf numFmtId="44" fontId="12" fillId="4" borderId="7" xfId="5" applyFont="1" applyFill="1" applyBorder="1" applyAlignment="1" applyProtection="1">
      <alignment horizontal="center" vertical="center"/>
    </xf>
    <xf numFmtId="44" fontId="12" fillId="4" borderId="7" xfId="6" applyNumberFormat="1" applyFont="1" applyFill="1" applyBorder="1" applyAlignment="1">
      <alignment vertical="center"/>
    </xf>
    <xf numFmtId="0" fontId="12" fillId="4" borderId="0" xfId="6" applyFont="1" applyFill="1" applyAlignment="1">
      <alignment horizontal="right" vertical="center"/>
    </xf>
    <xf numFmtId="0" fontId="12" fillId="4" borderId="0" xfId="6" applyFont="1" applyFill="1" applyAlignment="1">
      <alignment horizontal="center" vertical="center"/>
    </xf>
    <xf numFmtId="0" fontId="29" fillId="4" borderId="0" xfId="6" applyFont="1" applyFill="1" applyAlignment="1">
      <alignment vertical="center"/>
    </xf>
    <xf numFmtId="0" fontId="29" fillId="4" borderId="0" xfId="6" applyFont="1" applyFill="1" applyAlignment="1">
      <alignment horizontal="right" vertical="center"/>
    </xf>
    <xf numFmtId="49" fontId="29" fillId="4" borderId="0" xfId="6" applyNumberFormat="1" applyFont="1" applyFill="1" applyAlignment="1">
      <alignment vertical="center"/>
    </xf>
    <xf numFmtId="0" fontId="29" fillId="4" borderId="0" xfId="6" applyFont="1" applyFill="1" applyAlignment="1">
      <alignment horizontal="center" vertical="center"/>
    </xf>
    <xf numFmtId="0" fontId="6" fillId="7" borderId="5" xfId="6" applyFont="1" applyFill="1" applyBorder="1" applyAlignment="1">
      <alignment horizontal="right" vertical="center"/>
    </xf>
    <xf numFmtId="44" fontId="6" fillId="7" borderId="5" xfId="6" applyNumberFormat="1" applyFont="1" applyFill="1" applyBorder="1" applyAlignment="1">
      <alignment vertical="center"/>
    </xf>
    <xf numFmtId="49" fontId="12" fillId="4" borderId="23" xfId="6" applyNumberFormat="1" applyFont="1" applyFill="1" applyBorder="1" applyAlignment="1">
      <alignment vertical="center" wrapText="1"/>
    </xf>
    <xf numFmtId="0" fontId="1" fillId="4" borderId="0" xfId="0" applyFont="1" applyFill="1" applyAlignment="1"/>
    <xf numFmtId="0" fontId="8" fillId="3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65" fontId="10" fillId="0" borderId="1" xfId="3" applyFont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165" fontId="10" fillId="2" borderId="2" xfId="3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165" fontId="10" fillId="0" borderId="7" xfId="3" applyFont="1" applyBorder="1" applyAlignment="1">
      <alignment horizontal="center" vertical="center"/>
    </xf>
    <xf numFmtId="165" fontId="14" fillId="3" borderId="5" xfId="3" applyFont="1" applyFill="1" applyBorder="1" applyAlignment="1">
      <alignment horizontal="right" vertical="center"/>
    </xf>
    <xf numFmtId="165" fontId="14" fillId="3" borderId="5" xfId="3" applyFont="1" applyFill="1" applyBorder="1" applyAlignment="1">
      <alignment vertical="center"/>
    </xf>
    <xf numFmtId="3" fontId="12" fillId="4" borderId="2" xfId="6" applyNumberFormat="1" applyFont="1" applyFill="1" applyBorder="1" applyAlignment="1">
      <alignment horizontal="center" vertical="center"/>
    </xf>
    <xf numFmtId="3" fontId="12" fillId="3" borderId="2" xfId="6" applyNumberFormat="1" applyFont="1" applyFill="1" applyBorder="1" applyAlignment="1">
      <alignment horizontal="center" vertical="center"/>
    </xf>
    <xf numFmtId="172" fontId="12" fillId="4" borderId="2" xfId="6" applyNumberFormat="1" applyFont="1" applyFill="1" applyBorder="1" applyAlignment="1">
      <alignment horizontal="center" vertical="center"/>
    </xf>
    <xf numFmtId="3" fontId="12" fillId="0" borderId="2" xfId="6" applyNumberFormat="1" applyFont="1" applyBorder="1" applyAlignment="1">
      <alignment horizontal="center" vertical="center"/>
    </xf>
    <xf numFmtId="3" fontId="12" fillId="7" borderId="2" xfId="6" applyNumberFormat="1" applyFont="1" applyFill="1" applyBorder="1" applyAlignment="1">
      <alignment horizontal="center" vertical="center"/>
    </xf>
    <xf numFmtId="3" fontId="12" fillId="0" borderId="2" xfId="14" applyNumberFormat="1" applyFont="1" applyBorder="1" applyAlignment="1">
      <alignment horizontal="center" vertical="center"/>
    </xf>
    <xf numFmtId="3" fontId="12" fillId="2" borderId="2" xfId="6" applyNumberFormat="1" applyFont="1" applyFill="1" applyBorder="1" applyAlignment="1">
      <alignment horizontal="center" vertical="center"/>
    </xf>
    <xf numFmtId="3" fontId="12" fillId="4" borderId="7" xfId="6" applyNumberFormat="1" applyFont="1" applyFill="1" applyBorder="1" applyAlignment="1">
      <alignment horizontal="center" vertical="center"/>
    </xf>
    <xf numFmtId="0" fontId="35" fillId="0" borderId="0" xfId="0" applyFont="1"/>
    <xf numFmtId="0" fontId="1" fillId="0" borderId="17" xfId="0" applyFont="1" applyBorder="1" applyAlignment="1">
      <alignment horizontal="center" vertical="center"/>
    </xf>
    <xf numFmtId="44" fontId="11" fillId="3" borderId="1" xfId="5" applyFont="1" applyFill="1" applyBorder="1" applyAlignment="1">
      <alignment vertical="center"/>
    </xf>
    <xf numFmtId="44" fontId="11" fillId="4" borderId="1" xfId="5" applyFont="1" applyFill="1" applyBorder="1" applyAlignment="1">
      <alignment vertical="center"/>
    </xf>
    <xf numFmtId="44" fontId="35" fillId="0" borderId="0" xfId="5" applyFont="1"/>
    <xf numFmtId="44" fontId="11" fillId="3" borderId="25" xfId="5" applyFont="1" applyFill="1" applyBorder="1" applyAlignment="1">
      <alignment vertical="center"/>
    </xf>
    <xf numFmtId="44" fontId="11" fillId="4" borderId="25" xfId="5" applyFont="1" applyFill="1" applyBorder="1" applyAlignment="1">
      <alignment vertical="center"/>
    </xf>
    <xf numFmtId="44" fontId="11" fillId="4" borderId="2" xfId="5" applyFont="1" applyFill="1" applyBorder="1"/>
    <xf numFmtId="44" fontId="11" fillId="3" borderId="2" xfId="5" applyFont="1" applyFill="1" applyBorder="1"/>
    <xf numFmtId="44" fontId="11" fillId="4" borderId="2" xfId="5" applyFont="1" applyFill="1" applyBorder="1" applyAlignment="1">
      <alignment vertical="center"/>
    </xf>
    <xf numFmtId="44" fontId="11" fillId="3" borderId="2" xfId="5" applyFont="1" applyFill="1" applyBorder="1" applyAlignment="1">
      <alignment vertical="center"/>
    </xf>
    <xf numFmtId="4" fontId="35" fillId="0" borderId="0" xfId="0" applyNumberFormat="1" applyFont="1"/>
    <xf numFmtId="0" fontId="11" fillId="0" borderId="36" xfId="0" applyFont="1" applyBorder="1" applyAlignment="1">
      <alignment vertical="center"/>
    </xf>
    <xf numFmtId="0" fontId="11" fillId="0" borderId="36" xfId="0" applyFont="1" applyBorder="1"/>
    <xf numFmtId="0" fontId="11" fillId="0" borderId="3" xfId="0" applyFont="1" applyBorder="1" applyAlignment="1">
      <alignment vertical="center"/>
    </xf>
    <xf numFmtId="0" fontId="1" fillId="0" borderId="6" xfId="0" applyFont="1" applyBorder="1" applyAlignment="1">
      <alignment horizontal="right" vertical="center"/>
    </xf>
    <xf numFmtId="44" fontId="11" fillId="0" borderId="12" xfId="5" applyFont="1" applyFill="1" applyBorder="1" applyAlignment="1">
      <alignment horizontal="center" vertical="center"/>
    </xf>
    <xf numFmtId="0" fontId="11" fillId="0" borderId="16" xfId="0" applyFont="1" applyBorder="1" applyAlignment="1">
      <alignment vertical="center" wrapText="1"/>
    </xf>
    <xf numFmtId="44" fontId="11" fillId="0" borderId="7" xfId="5" applyFont="1" applyFill="1" applyBorder="1" applyAlignment="1">
      <alignment horizontal="center" vertical="center"/>
    </xf>
    <xf numFmtId="44" fontId="11" fillId="0" borderId="11" xfId="5" applyFont="1" applyFill="1" applyBorder="1" applyAlignment="1">
      <alignment horizontal="center" vertical="center"/>
    </xf>
    <xf numFmtId="44" fontId="11" fillId="0" borderId="26" xfId="5" applyFont="1" applyFill="1" applyBorder="1" applyAlignment="1">
      <alignment horizontal="center" vertical="center"/>
    </xf>
    <xf numFmtId="44" fontId="11" fillId="0" borderId="4" xfId="5" applyFont="1" applyFill="1" applyBorder="1" applyAlignment="1">
      <alignment horizontal="center" vertical="center"/>
    </xf>
    <xf numFmtId="44" fontId="11" fillId="0" borderId="14" xfId="5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44" fontId="11" fillId="4" borderId="1" xfId="5" applyFont="1" applyFill="1" applyBorder="1" applyAlignment="1">
      <alignment horizontal="center" vertical="center"/>
    </xf>
    <xf numFmtId="44" fontId="11" fillId="4" borderId="25" xfId="5" applyFont="1" applyFill="1" applyBorder="1" applyAlignment="1">
      <alignment horizontal="center" vertical="center"/>
    </xf>
    <xf numFmtId="44" fontId="11" fillId="4" borderId="2" xfId="5" applyFont="1" applyFill="1" applyBorder="1" applyAlignment="1">
      <alignment horizontal="center" vertical="center"/>
    </xf>
    <xf numFmtId="44" fontId="11" fillId="3" borderId="7" xfId="5" applyFont="1" applyFill="1" applyBorder="1" applyAlignment="1">
      <alignment horizontal="center" vertical="center"/>
    </xf>
    <xf numFmtId="44" fontId="34" fillId="4" borderId="25" xfId="5" applyFont="1" applyFill="1" applyBorder="1" applyAlignment="1">
      <alignment vertical="center"/>
    </xf>
    <xf numFmtId="0" fontId="39" fillId="5" borderId="39" xfId="18" applyFont="1" applyFill="1" applyBorder="1" applyAlignment="1">
      <alignment horizontal="center" vertical="center" wrapText="1"/>
    </xf>
    <xf numFmtId="0" fontId="39" fillId="5" borderId="38" xfId="18" applyFont="1" applyFill="1" applyBorder="1" applyAlignment="1">
      <alignment horizontal="center" vertical="center" wrapText="1"/>
    </xf>
    <xf numFmtId="0" fontId="39" fillId="5" borderId="40" xfId="18" applyFont="1" applyFill="1" applyBorder="1" applyAlignment="1">
      <alignment horizontal="center" vertical="center" wrapText="1"/>
    </xf>
    <xf numFmtId="174" fontId="11" fillId="4" borderId="0" xfId="6" applyNumberFormat="1" applyFont="1" applyFill="1" applyAlignment="1">
      <alignment vertical="center"/>
    </xf>
    <xf numFmtId="174" fontId="11" fillId="4" borderId="0" xfId="6" applyNumberFormat="1" applyFont="1" applyFill="1" applyAlignment="1">
      <alignment horizontal="center" vertical="center"/>
    </xf>
    <xf numFmtId="174" fontId="1" fillId="4" borderId="8" xfId="6" applyNumberFormat="1" applyFont="1" applyFill="1" applyBorder="1" applyAlignment="1">
      <alignment horizontal="center" vertical="center"/>
    </xf>
    <xf numFmtId="174" fontId="39" fillId="5" borderId="39" xfId="18" applyNumberFormat="1" applyFont="1" applyFill="1" applyBorder="1" applyAlignment="1">
      <alignment horizontal="center" vertical="center" wrapText="1"/>
    </xf>
    <xf numFmtId="0" fontId="38" fillId="4" borderId="0" xfId="18" applyFill="1" applyAlignment="1">
      <alignment vertical="center"/>
    </xf>
    <xf numFmtId="0" fontId="38" fillId="0" borderId="0" xfId="18" applyAlignment="1">
      <alignment vertical="center"/>
    </xf>
    <xf numFmtId="0" fontId="41" fillId="7" borderId="41" xfId="18" applyFont="1" applyFill="1" applyBorder="1" applyAlignment="1">
      <alignment horizontal="left" vertical="center" wrapText="1"/>
    </xf>
    <xf numFmtId="0" fontId="41" fillId="7" borderId="37" xfId="18" applyFont="1" applyFill="1" applyBorder="1" applyAlignment="1">
      <alignment horizontal="left" vertical="center" wrapText="1"/>
    </xf>
    <xf numFmtId="0" fontId="41" fillId="7" borderId="37" xfId="18" applyFont="1" applyFill="1" applyBorder="1" applyAlignment="1">
      <alignment horizontal="right" vertical="center" wrapText="1"/>
    </xf>
    <xf numFmtId="174" fontId="41" fillId="7" borderId="37" xfId="18" applyNumberFormat="1" applyFont="1" applyFill="1" applyBorder="1" applyAlignment="1">
      <alignment horizontal="left" vertical="center" wrapText="1"/>
    </xf>
    <xf numFmtId="174" fontId="41" fillId="7" borderId="37" xfId="18" applyNumberFormat="1" applyFont="1" applyFill="1" applyBorder="1" applyAlignment="1">
      <alignment horizontal="right" vertical="center" wrapText="1"/>
    </xf>
    <xf numFmtId="173" fontId="41" fillId="7" borderId="42" xfId="18" applyNumberFormat="1" applyFont="1" applyFill="1" applyBorder="1" applyAlignment="1">
      <alignment horizontal="right" vertical="center" wrapText="1"/>
    </xf>
    <xf numFmtId="0" fontId="42" fillId="0" borderId="41" xfId="18" applyFont="1" applyFill="1" applyBorder="1" applyAlignment="1">
      <alignment horizontal="left" vertical="center" wrapText="1"/>
    </xf>
    <xf numFmtId="0" fontId="42" fillId="0" borderId="37" xfId="18" applyFont="1" applyFill="1" applyBorder="1" applyAlignment="1">
      <alignment horizontal="right" vertical="center" wrapText="1"/>
    </xf>
    <xf numFmtId="0" fontId="42" fillId="0" borderId="37" xfId="18" applyFont="1" applyFill="1" applyBorder="1" applyAlignment="1">
      <alignment horizontal="left" vertical="center" wrapText="1"/>
    </xf>
    <xf numFmtId="0" fontId="42" fillId="0" borderId="37" xfId="18" applyFont="1" applyFill="1" applyBorder="1" applyAlignment="1">
      <alignment horizontal="center" vertical="center" wrapText="1"/>
    </xf>
    <xf numFmtId="174" fontId="42" fillId="0" borderId="37" xfId="18" applyNumberFormat="1" applyFont="1" applyFill="1" applyBorder="1" applyAlignment="1">
      <alignment horizontal="right" vertical="center" wrapText="1"/>
    </xf>
    <xf numFmtId="173" fontId="42" fillId="0" borderId="42" xfId="18" applyNumberFormat="1" applyFont="1" applyFill="1" applyBorder="1" applyAlignment="1">
      <alignment horizontal="right" vertical="center" wrapText="1"/>
    </xf>
    <xf numFmtId="0" fontId="41" fillId="3" borderId="41" xfId="18" applyFont="1" applyFill="1" applyBorder="1" applyAlignment="1">
      <alignment horizontal="left" vertical="center" wrapText="1"/>
    </xf>
    <xf numFmtId="0" fontId="41" fillId="3" borderId="37" xfId="18" applyFont="1" applyFill="1" applyBorder="1" applyAlignment="1">
      <alignment horizontal="left" vertical="center" wrapText="1"/>
    </xf>
    <xf numFmtId="0" fontId="41" fillId="3" borderId="37" xfId="18" applyFont="1" applyFill="1" applyBorder="1" applyAlignment="1">
      <alignment horizontal="right" vertical="center" wrapText="1"/>
    </xf>
    <xf numFmtId="174" fontId="41" fillId="3" borderId="37" xfId="18" applyNumberFormat="1" applyFont="1" applyFill="1" applyBorder="1" applyAlignment="1">
      <alignment horizontal="left" vertical="center" wrapText="1"/>
    </xf>
    <xf numFmtId="174" fontId="41" fillId="3" borderId="37" xfId="18" applyNumberFormat="1" applyFont="1" applyFill="1" applyBorder="1" applyAlignment="1">
      <alignment horizontal="right" vertical="center" wrapText="1"/>
    </xf>
    <xf numFmtId="173" fontId="41" fillId="3" borderId="42" xfId="18" applyNumberFormat="1" applyFont="1" applyFill="1" applyBorder="1" applyAlignment="1">
      <alignment horizontal="right" vertical="center" wrapText="1"/>
    </xf>
    <xf numFmtId="0" fontId="41" fillId="2" borderId="41" xfId="18" applyFont="1" applyFill="1" applyBorder="1" applyAlignment="1">
      <alignment horizontal="left" vertical="center" wrapText="1"/>
    </xf>
    <xf numFmtId="0" fontId="41" fillId="2" borderId="37" xfId="18" applyFont="1" applyFill="1" applyBorder="1" applyAlignment="1">
      <alignment horizontal="left" vertical="center" wrapText="1"/>
    </xf>
    <xf numFmtId="0" fontId="41" fillId="2" borderId="37" xfId="18" applyFont="1" applyFill="1" applyBorder="1" applyAlignment="1">
      <alignment horizontal="right" vertical="center" wrapText="1"/>
    </xf>
    <xf numFmtId="174" fontId="41" fillId="2" borderId="37" xfId="18" applyNumberFormat="1" applyFont="1" applyFill="1" applyBorder="1" applyAlignment="1">
      <alignment horizontal="left" vertical="center" wrapText="1"/>
    </xf>
    <xf numFmtId="174" fontId="41" fillId="2" borderId="37" xfId="18" applyNumberFormat="1" applyFont="1" applyFill="1" applyBorder="1" applyAlignment="1">
      <alignment horizontal="right" vertical="center" wrapText="1"/>
    </xf>
    <xf numFmtId="173" fontId="41" fillId="2" borderId="42" xfId="18" applyNumberFormat="1" applyFont="1" applyFill="1" applyBorder="1" applyAlignment="1">
      <alignment horizontal="right" vertical="center" wrapText="1"/>
    </xf>
    <xf numFmtId="0" fontId="42" fillId="0" borderId="43" xfId="18" applyFont="1" applyFill="1" applyBorder="1" applyAlignment="1">
      <alignment horizontal="left" vertical="center" wrapText="1"/>
    </xf>
    <xf numFmtId="0" fontId="42" fillId="0" borderId="44" xfId="18" applyFont="1" applyFill="1" applyBorder="1" applyAlignment="1">
      <alignment horizontal="right" vertical="center" wrapText="1"/>
    </xf>
    <xf numFmtId="0" fontId="42" fillId="0" borderId="44" xfId="18" applyFont="1" applyFill="1" applyBorder="1" applyAlignment="1">
      <alignment horizontal="left" vertical="center" wrapText="1"/>
    </xf>
    <xf numFmtId="0" fontId="42" fillId="0" borderId="44" xfId="18" applyFont="1" applyFill="1" applyBorder="1" applyAlignment="1">
      <alignment horizontal="center" vertical="center" wrapText="1"/>
    </xf>
    <xf numFmtId="174" fontId="42" fillId="0" borderId="44" xfId="18" applyNumberFormat="1" applyFont="1" applyFill="1" applyBorder="1" applyAlignment="1">
      <alignment horizontal="right" vertical="center" wrapText="1"/>
    </xf>
    <xf numFmtId="173" fontId="42" fillId="0" borderId="45" xfId="18" applyNumberFormat="1" applyFont="1" applyFill="1" applyBorder="1" applyAlignment="1">
      <alignment horizontal="right" vertical="center" wrapText="1"/>
    </xf>
    <xf numFmtId="174" fontId="43" fillId="8" borderId="0" xfId="18" applyNumberFormat="1" applyFont="1" applyFill="1" applyAlignment="1">
      <alignment horizontal="center" vertical="center" wrapText="1"/>
    </xf>
    <xf numFmtId="0" fontId="43" fillId="8" borderId="0" xfId="18" applyFont="1" applyFill="1" applyAlignment="1">
      <alignment horizontal="left" vertical="center" wrapText="1"/>
    </xf>
    <xf numFmtId="0" fontId="40" fillId="8" borderId="0" xfId="18" applyFont="1" applyFill="1" applyAlignment="1">
      <alignment horizontal="center" vertical="center" wrapText="1"/>
    </xf>
    <xf numFmtId="174" fontId="40" fillId="8" borderId="0" xfId="18" applyNumberFormat="1" applyFont="1" applyFill="1" applyAlignment="1">
      <alignment horizontal="center" vertical="center" wrapText="1"/>
    </xf>
    <xf numFmtId="174" fontId="38" fillId="0" borderId="0" xfId="18" applyNumberFormat="1" applyAlignment="1">
      <alignment vertical="center"/>
    </xf>
    <xf numFmtId="44" fontId="11" fillId="0" borderId="5" xfId="5" applyFont="1" applyFill="1" applyBorder="1" applyAlignment="1">
      <alignment horizontal="center" vertical="center"/>
    </xf>
    <xf numFmtId="44" fontId="37" fillId="0" borderId="5" xfId="5" applyFont="1" applyFill="1" applyBorder="1" applyAlignment="1">
      <alignment horizontal="center" vertical="center"/>
    </xf>
    <xf numFmtId="0" fontId="31" fillId="4" borderId="8" xfId="6" applyFont="1" applyFill="1" applyBorder="1" applyAlignment="1">
      <alignment horizontal="center" vertical="center"/>
    </xf>
    <xf numFmtId="168" fontId="41" fillId="3" borderId="37" xfId="2" applyNumberFormat="1" applyFont="1" applyFill="1" applyBorder="1" applyAlignment="1">
      <alignment horizontal="left" vertical="center" wrapText="1"/>
    </xf>
    <xf numFmtId="168" fontId="41" fillId="7" borderId="37" xfId="2" applyNumberFormat="1" applyFont="1" applyFill="1" applyBorder="1" applyAlignment="1">
      <alignment horizontal="left" vertical="center" wrapText="1"/>
    </xf>
    <xf numFmtId="0" fontId="40" fillId="8" borderId="0" xfId="18" applyFont="1" applyFill="1" applyAlignment="1">
      <alignment horizontal="right" vertical="center" wrapText="1"/>
    </xf>
    <xf numFmtId="0" fontId="43" fillId="8" borderId="0" xfId="18" applyFont="1" applyFill="1" applyAlignment="1">
      <alignment horizontal="center" vertical="center" wrapText="1"/>
    </xf>
    <xf numFmtId="0" fontId="14" fillId="3" borderId="5" xfId="6" applyFont="1" applyFill="1" applyBorder="1" applyAlignment="1">
      <alignment horizontal="left" vertical="center" wrapText="1"/>
    </xf>
    <xf numFmtId="0" fontId="9" fillId="4" borderId="0" xfId="6" applyFont="1" applyFill="1" applyBorder="1" applyAlignment="1">
      <alignment horizontal="center" vertical="center"/>
    </xf>
    <xf numFmtId="0" fontId="8" fillId="2" borderId="5" xfId="6" applyFont="1" applyFill="1" applyBorder="1" applyAlignment="1">
      <alignment horizontal="left" vertical="center" wrapText="1"/>
    </xf>
    <xf numFmtId="0" fontId="5" fillId="4" borderId="22" xfId="6" applyFill="1" applyBorder="1" applyAlignment="1">
      <alignment horizontal="center" vertical="center"/>
    </xf>
    <xf numFmtId="0" fontId="5" fillId="4" borderId="13" xfId="6" applyFill="1" applyBorder="1" applyAlignment="1">
      <alignment horizontal="center" vertical="center"/>
    </xf>
    <xf numFmtId="0" fontId="5" fillId="4" borderId="12" xfId="6" applyFill="1" applyBorder="1" applyAlignment="1">
      <alignment horizontal="center" vertical="center"/>
    </xf>
    <xf numFmtId="0" fontId="12" fillId="0" borderId="1" xfId="6" applyFont="1" applyBorder="1" applyAlignment="1">
      <alignment horizontal="left" vertical="center" wrapText="1"/>
    </xf>
    <xf numFmtId="0" fontId="12" fillId="0" borderId="2" xfId="6" applyFont="1" applyBorder="1" applyAlignment="1">
      <alignment horizontal="left" vertical="center" wrapText="1"/>
    </xf>
    <xf numFmtId="0" fontId="12" fillId="0" borderId="7" xfId="6" applyFont="1" applyBorder="1" applyAlignment="1">
      <alignment horizontal="left" vertical="center" wrapText="1"/>
    </xf>
    <xf numFmtId="0" fontId="6" fillId="2" borderId="5" xfId="6" applyFont="1" applyFill="1" applyBorder="1" applyAlignment="1">
      <alignment horizontal="left" vertical="center" wrapText="1"/>
    </xf>
    <xf numFmtId="0" fontId="12" fillId="0" borderId="23" xfId="6" applyFont="1" applyBorder="1" applyAlignment="1">
      <alignment horizontal="left" vertical="center" wrapText="1"/>
    </xf>
    <xf numFmtId="0" fontId="12" fillId="0" borderId="4" xfId="6" applyFont="1" applyBorder="1" applyAlignment="1">
      <alignment horizontal="left" vertical="center" wrapText="1"/>
    </xf>
    <xf numFmtId="0" fontId="9" fillId="0" borderId="22" xfId="6" applyFont="1" applyBorder="1" applyAlignment="1">
      <alignment horizontal="center" vertical="center"/>
    </xf>
    <xf numFmtId="0" fontId="9" fillId="0" borderId="13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4" borderId="22" xfId="6" applyFont="1" applyFill="1" applyBorder="1" applyAlignment="1">
      <alignment horizontal="center" vertical="center"/>
    </xf>
    <xf numFmtId="0" fontId="9" fillId="4" borderId="13" xfId="6" applyFont="1" applyFill="1" applyBorder="1" applyAlignment="1">
      <alignment horizontal="center" vertical="center"/>
    </xf>
    <xf numFmtId="0" fontId="9" fillId="4" borderId="12" xfId="6" applyFont="1" applyFill="1" applyBorder="1" applyAlignment="1">
      <alignment horizontal="center" vertical="center"/>
    </xf>
    <xf numFmtId="0" fontId="10" fillId="4" borderId="22" xfId="6" applyFont="1" applyFill="1" applyBorder="1" applyAlignment="1">
      <alignment horizontal="center" vertical="center"/>
    </xf>
    <xf numFmtId="0" fontId="10" fillId="4" borderId="13" xfId="6" applyFont="1" applyFill="1" applyBorder="1" applyAlignment="1">
      <alignment horizontal="center" vertical="center"/>
    </xf>
    <xf numFmtId="0" fontId="10" fillId="4" borderId="12" xfId="6" applyFont="1" applyFill="1" applyBorder="1" applyAlignment="1">
      <alignment horizontal="center" vertical="center"/>
    </xf>
    <xf numFmtId="0" fontId="7" fillId="2" borderId="18" xfId="6" applyFont="1" applyFill="1" applyBorder="1" applyAlignment="1">
      <alignment horizontal="center" vertical="center"/>
    </xf>
    <xf numFmtId="0" fontId="7" fillId="2" borderId="20" xfId="6" applyFont="1" applyFill="1" applyBorder="1" applyAlignment="1">
      <alignment horizontal="center" vertical="center"/>
    </xf>
    <xf numFmtId="0" fontId="7" fillId="2" borderId="17" xfId="6" applyFont="1" applyFill="1" applyBorder="1" applyAlignment="1">
      <alignment horizontal="center" vertical="center"/>
    </xf>
    <xf numFmtId="0" fontId="31" fillId="2" borderId="22" xfId="6" applyFont="1" applyFill="1" applyBorder="1" applyAlignment="1">
      <alignment horizontal="center" vertical="center" wrapText="1"/>
    </xf>
    <xf numFmtId="0" fontId="31" fillId="2" borderId="13" xfId="6" applyFont="1" applyFill="1" applyBorder="1" applyAlignment="1">
      <alignment horizontal="center" vertical="center" wrapText="1"/>
    </xf>
    <xf numFmtId="0" fontId="31" fillId="2" borderId="12" xfId="6" applyFont="1" applyFill="1" applyBorder="1" applyAlignment="1">
      <alignment horizontal="center" vertical="center" wrapText="1"/>
    </xf>
    <xf numFmtId="0" fontId="8" fillId="0" borderId="0" xfId="6" applyFont="1" applyBorder="1" applyAlignment="1">
      <alignment horizontal="center" vertical="center" wrapText="1"/>
    </xf>
    <xf numFmtId="0" fontId="30" fillId="2" borderId="21" xfId="6" applyFont="1" applyFill="1" applyBorder="1" applyAlignment="1">
      <alignment horizontal="center" vertical="center"/>
    </xf>
    <xf numFmtId="0" fontId="30" fillId="2" borderId="0" xfId="6" applyFont="1" applyFill="1" applyBorder="1" applyAlignment="1">
      <alignment horizontal="center" vertical="center"/>
    </xf>
    <xf numFmtId="0" fontId="30" fillId="2" borderId="19" xfId="6" applyFont="1" applyFill="1" applyBorder="1" applyAlignment="1">
      <alignment horizontal="center" vertical="center"/>
    </xf>
    <xf numFmtId="0" fontId="12" fillId="0" borderId="16" xfId="6" applyFont="1" applyBorder="1" applyAlignment="1">
      <alignment horizontal="left" vertical="center" wrapText="1"/>
    </xf>
    <xf numFmtId="0" fontId="12" fillId="0" borderId="24" xfId="6" applyFont="1" applyBorder="1" applyAlignment="1">
      <alignment horizontal="left" vertical="center" wrapText="1"/>
    </xf>
    <xf numFmtId="0" fontId="12" fillId="0" borderId="14" xfId="6" applyFont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right"/>
    </xf>
    <xf numFmtId="0" fontId="20" fillId="4" borderId="0" xfId="0" applyFont="1" applyFill="1" applyAlignment="1">
      <alignment horizontal="center"/>
    </xf>
    <xf numFmtId="0" fontId="7" fillId="2" borderId="18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30" fillId="2" borderId="21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2" borderId="19" xfId="0" applyFont="1" applyFill="1" applyBorder="1" applyAlignment="1">
      <alignment horizontal="center" vertical="center"/>
    </xf>
    <xf numFmtId="0" fontId="31" fillId="2" borderId="22" xfId="6" applyFont="1" applyFill="1" applyBorder="1" applyAlignment="1">
      <alignment horizontal="center" vertical="center"/>
    </xf>
    <xf numFmtId="0" fontId="31" fillId="2" borderId="13" xfId="6" applyFont="1" applyFill="1" applyBorder="1" applyAlignment="1">
      <alignment horizontal="center" vertical="center"/>
    </xf>
    <xf numFmtId="0" fontId="31" fillId="2" borderId="12" xfId="6" applyFont="1" applyFill="1" applyBorder="1" applyAlignment="1">
      <alignment horizontal="center" vertical="center"/>
    </xf>
    <xf numFmtId="165" fontId="8" fillId="4" borderId="5" xfId="3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left" vertical="center" wrapText="1"/>
    </xf>
    <xf numFmtId="0" fontId="14" fillId="3" borderId="8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49" fontId="6" fillId="7" borderId="9" xfId="6" applyNumberFormat="1" applyFont="1" applyFill="1" applyBorder="1" applyAlignment="1">
      <alignment horizontal="left" vertical="center"/>
    </xf>
    <xf numFmtId="49" fontId="6" fillId="7" borderId="8" xfId="6" applyNumberFormat="1" applyFont="1" applyFill="1" applyBorder="1" applyAlignment="1">
      <alignment horizontal="left" vertical="center"/>
    </xf>
    <xf numFmtId="49" fontId="6" fillId="7" borderId="10" xfId="6" applyNumberFormat="1" applyFont="1" applyFill="1" applyBorder="1" applyAlignment="1">
      <alignment horizontal="left" vertical="center"/>
    </xf>
    <xf numFmtId="0" fontId="27" fillId="4" borderId="5" xfId="6" applyFont="1" applyFill="1" applyBorder="1" applyAlignment="1">
      <alignment horizontal="center" vertical="center"/>
    </xf>
    <xf numFmtId="0" fontId="27" fillId="4" borderId="30" xfId="6" applyFont="1" applyFill="1" applyBorder="1" applyAlignment="1">
      <alignment horizontal="center" vertical="center"/>
    </xf>
    <xf numFmtId="0" fontId="27" fillId="4" borderId="6" xfId="6" applyFont="1" applyFill="1" applyBorder="1" applyAlignment="1">
      <alignment horizontal="center" vertical="center"/>
    </xf>
    <xf numFmtId="49" fontId="27" fillId="4" borderId="30" xfId="6" applyNumberFormat="1" applyFont="1" applyFill="1" applyBorder="1" applyAlignment="1">
      <alignment horizontal="center" vertical="center"/>
    </xf>
    <xf numFmtId="49" fontId="27" fillId="4" borderId="6" xfId="6" applyNumberFormat="1" applyFont="1" applyFill="1" applyBorder="1" applyAlignment="1">
      <alignment horizontal="center" vertical="center"/>
    </xf>
    <xf numFmtId="0" fontId="40" fillId="8" borderId="0" xfId="18" applyFont="1" applyFill="1" applyAlignment="1">
      <alignment horizontal="right" vertical="center" wrapText="1"/>
    </xf>
    <xf numFmtId="0" fontId="39" fillId="7" borderId="9" xfId="18" applyFont="1" applyFill="1" applyBorder="1" applyAlignment="1">
      <alignment horizontal="left" vertical="center" wrapText="1"/>
    </xf>
    <xf numFmtId="0" fontId="39" fillId="7" borderId="10" xfId="18" applyFont="1" applyFill="1" applyBorder="1" applyAlignment="1">
      <alignment horizontal="left" vertical="center" wrapText="1"/>
    </xf>
    <xf numFmtId="165" fontId="39" fillId="7" borderId="9" xfId="3" applyFont="1" applyFill="1" applyBorder="1" applyAlignment="1">
      <alignment horizontal="right" vertical="center" wrapText="1"/>
    </xf>
    <xf numFmtId="165" fontId="39" fillId="7" borderId="8" xfId="3" applyFont="1" applyFill="1" applyBorder="1" applyAlignment="1">
      <alignment horizontal="right" vertical="center" wrapText="1"/>
    </xf>
    <xf numFmtId="165" fontId="39" fillId="7" borderId="10" xfId="3" applyFont="1" applyFill="1" applyBorder="1" applyAlignment="1">
      <alignment horizontal="right" vertical="center" wrapText="1"/>
    </xf>
    <xf numFmtId="0" fontId="43" fillId="8" borderId="0" xfId="18" applyFont="1" applyFill="1" applyAlignment="1">
      <alignment horizontal="center" vertical="center" wrapText="1"/>
    </xf>
    <xf numFmtId="0" fontId="38" fillId="0" borderId="0" xfId="18" applyAlignment="1">
      <alignment vertical="center"/>
    </xf>
    <xf numFmtId="0" fontId="40" fillId="2" borderId="9" xfId="18" applyFont="1" applyFill="1" applyBorder="1" applyAlignment="1">
      <alignment horizontal="left" vertical="center" wrapText="1"/>
    </xf>
    <xf numFmtId="0" fontId="40" fillId="2" borderId="10" xfId="18" applyFont="1" applyFill="1" applyBorder="1" applyAlignment="1">
      <alignment horizontal="left" vertical="center" wrapText="1"/>
    </xf>
    <xf numFmtId="165" fontId="40" fillId="2" borderId="9" xfId="3" applyFont="1" applyFill="1" applyBorder="1" applyAlignment="1">
      <alignment horizontal="right" vertical="center" wrapText="1"/>
    </xf>
    <xf numFmtId="165" fontId="40" fillId="2" borderId="8" xfId="3" applyFont="1" applyFill="1" applyBorder="1" applyAlignment="1">
      <alignment horizontal="right" vertical="center" wrapText="1"/>
    </xf>
    <xf numFmtId="165" fontId="40" fillId="2" borderId="10" xfId="3" applyFont="1" applyFill="1" applyBorder="1" applyAlignment="1">
      <alignment horizontal="right" vertical="center" wrapText="1"/>
    </xf>
    <xf numFmtId="0" fontId="8" fillId="4" borderId="0" xfId="6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9" fillId="4" borderId="0" xfId="0" applyFont="1" applyFill="1" applyAlignment="1">
      <alignment horizontal="left" vertical="center"/>
    </xf>
    <xf numFmtId="0" fontId="10" fillId="4" borderId="13" xfId="0" applyFont="1" applyFill="1" applyBorder="1" applyAlignment="1">
      <alignment horizontal="left" vertical="center"/>
    </xf>
    <xf numFmtId="0" fontId="19" fillId="4" borderId="0" xfId="0" applyFont="1" applyFill="1" applyAlignment="1">
      <alignment horizontal="left" vertical="center" wrapText="1"/>
    </xf>
    <xf numFmtId="0" fontId="10" fillId="4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left" vertical="center"/>
    </xf>
    <xf numFmtId="0" fontId="8" fillId="0" borderId="3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3" fillId="4" borderId="0" xfId="0" applyFont="1" applyFill="1" applyAlignment="1">
      <alignment horizontal="left" vertical="center"/>
    </xf>
    <xf numFmtId="0" fontId="8" fillId="3" borderId="34" xfId="0" applyFont="1" applyFill="1" applyBorder="1" applyAlignment="1">
      <alignment horizontal="right" vertical="center"/>
    </xf>
    <xf numFmtId="0" fontId="8" fillId="3" borderId="35" xfId="0" applyFont="1" applyFill="1" applyBorder="1" applyAlignment="1">
      <alignment horizontal="right" vertical="center"/>
    </xf>
    <xf numFmtId="0" fontId="8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right" vertical="center"/>
    </xf>
    <xf numFmtId="0" fontId="25" fillId="4" borderId="0" xfId="0" applyFont="1" applyFill="1" applyAlignment="1">
      <alignment horizontal="right" vertical="center"/>
    </xf>
    <xf numFmtId="0" fontId="25" fillId="4" borderId="0" xfId="0" applyFont="1" applyFill="1" applyAlignment="1">
      <alignment vertical="center"/>
    </xf>
    <xf numFmtId="0" fontId="10" fillId="0" borderId="3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3" fillId="4" borderId="0" xfId="0" applyFont="1" applyFill="1" applyAlignment="1" applyProtection="1">
      <alignment horizontal="center" vertical="center"/>
      <protection locked="0"/>
    </xf>
    <xf numFmtId="0" fontId="8" fillId="3" borderId="32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32" fillId="2" borderId="21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/>
    </xf>
    <xf numFmtId="0" fontId="32" fillId="2" borderId="19" xfId="0" applyFont="1" applyFill="1" applyBorder="1" applyAlignment="1">
      <alignment horizontal="center" vertical="center"/>
    </xf>
    <xf numFmtId="0" fontId="33" fillId="2" borderId="22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center" vertical="center"/>
    </xf>
  </cellXfs>
  <cellStyles count="20">
    <cellStyle name="Moeda" xfId="3" builtinId="4"/>
    <cellStyle name="Moeda 2" xfId="5" xr:uid="{2FE4FD2E-ECD9-4449-BB47-58E111FF0B2B}"/>
    <cellStyle name="Moeda 2 2" xfId="8" xr:uid="{EE1E90D7-6088-4186-A037-44DF0D16B6BE}"/>
    <cellStyle name="Moeda 3" xfId="11" xr:uid="{B1DE8B52-8B39-410A-B703-4E2A3854361A}"/>
    <cellStyle name="Moeda 3 2" xfId="16" xr:uid="{452BE75C-C0B4-43AF-869D-69AC04E18526}"/>
    <cellStyle name="Moeda 4" xfId="19" xr:uid="{5238A99F-6020-4ACD-BE58-939C3105CAE9}"/>
    <cellStyle name="Normal" xfId="0" builtinId="0"/>
    <cellStyle name="Normal 2" xfId="6" xr:uid="{D419CB8E-6268-4781-8FEA-B1BD41174005}"/>
    <cellStyle name="Normal 2 2" xfId="9" xr:uid="{C8661D77-FB6C-411B-A1B2-91F46E3425B3}"/>
    <cellStyle name="Normal 2 3" xfId="1" xr:uid="{E47DED92-7D91-457B-8D03-C75F2BFBF4E9}"/>
    <cellStyle name="Normal 3" xfId="13" xr:uid="{92E45B56-AEAC-4E30-8FD1-0575FB40D63B}"/>
    <cellStyle name="Normal 3 2" xfId="14" xr:uid="{B38A875B-439E-4484-9199-C5C87DD131E5}"/>
    <cellStyle name="Normal 4" xfId="4" xr:uid="{C3C5FB69-CB67-4354-93E8-4A44453D385E}"/>
    <cellStyle name="Normal 4 2" xfId="10" xr:uid="{65B49968-790D-4DA0-B0F5-A6810C08AD52}"/>
    <cellStyle name="Normal 5" xfId="15" xr:uid="{C117ABDE-B8AB-487A-A97A-E42B79E241DE}"/>
    <cellStyle name="Normal 6" xfId="18" xr:uid="{6C00826A-9803-4ABC-83CB-50032F29C260}"/>
    <cellStyle name="Porcentagem" xfId="7" builtinId="5"/>
    <cellStyle name="Porcentagem 3" xfId="17" xr:uid="{0BF77685-80BF-4255-A790-931D54C648CE}"/>
    <cellStyle name="Vírgula" xfId="2" builtinId="3"/>
    <cellStyle name="Vírgula 2" xfId="12" xr:uid="{1806907E-2C8A-4100-8D28-5D6E1DE77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E73EC-B03A-410C-9E5F-4B0721C445C2}">
  <sheetPr codeName="Planilha2"/>
  <dimension ref="A1:AE120"/>
  <sheetViews>
    <sheetView tabSelected="1" view="pageBreakPreview" zoomScaleNormal="100" zoomScaleSheetLayoutView="100" workbookViewId="0"/>
  </sheetViews>
  <sheetFormatPr defaultRowHeight="13.2" x14ac:dyDescent="0.25"/>
  <cols>
    <col min="1" max="1" width="3" style="3" customWidth="1"/>
    <col min="2" max="2" width="33.44140625" style="1" customWidth="1"/>
    <col min="3" max="3" width="4.6640625" style="1" bestFit="1" customWidth="1"/>
    <col min="4" max="4" width="10" style="1" customWidth="1"/>
    <col min="5" max="5" width="12.6640625" style="1" bestFit="1" customWidth="1"/>
    <col min="6" max="6" width="14.88671875" style="1" customWidth="1"/>
    <col min="7" max="7" width="14.33203125" style="1" customWidth="1"/>
    <col min="8" max="8" width="12" style="3" customWidth="1"/>
    <col min="9" max="9" width="8.88671875" style="3"/>
    <col min="10" max="10" width="17" style="3" customWidth="1"/>
    <col min="11" max="31" width="8.88671875" style="3"/>
    <col min="32" max="252" width="8.88671875" style="1"/>
    <col min="253" max="253" width="6.44140625" style="1" bestFit="1" customWidth="1"/>
    <col min="254" max="254" width="36.44140625" style="1" customWidth="1"/>
    <col min="255" max="259" width="8.88671875" style="1"/>
    <col min="260" max="260" width="15.5546875" style="1" customWidth="1"/>
    <col min="261" max="261" width="12" style="1" bestFit="1" customWidth="1"/>
    <col min="262" max="262" width="11" style="1" bestFit="1" customWidth="1"/>
    <col min="263" max="263" width="12" style="1" bestFit="1" customWidth="1"/>
    <col min="264" max="508" width="8.88671875" style="1"/>
    <col min="509" max="509" width="6.44140625" style="1" bestFit="1" customWidth="1"/>
    <col min="510" max="510" width="36.44140625" style="1" customWidth="1"/>
    <col min="511" max="515" width="8.88671875" style="1"/>
    <col min="516" max="516" width="15.5546875" style="1" customWidth="1"/>
    <col min="517" max="517" width="12" style="1" bestFit="1" customWidth="1"/>
    <col min="518" max="518" width="11" style="1" bestFit="1" customWidth="1"/>
    <col min="519" max="519" width="12" style="1" bestFit="1" customWidth="1"/>
    <col min="520" max="764" width="8.88671875" style="1"/>
    <col min="765" max="765" width="6.44140625" style="1" bestFit="1" customWidth="1"/>
    <col min="766" max="766" width="36.44140625" style="1" customWidth="1"/>
    <col min="767" max="771" width="8.88671875" style="1"/>
    <col min="772" max="772" width="15.5546875" style="1" customWidth="1"/>
    <col min="773" max="773" width="12" style="1" bestFit="1" customWidth="1"/>
    <col min="774" max="774" width="11" style="1" bestFit="1" customWidth="1"/>
    <col min="775" max="775" width="12" style="1" bestFit="1" customWidth="1"/>
    <col min="776" max="1020" width="8.88671875" style="1"/>
    <col min="1021" max="1021" width="6.44140625" style="1" bestFit="1" customWidth="1"/>
    <col min="1022" max="1022" width="36.44140625" style="1" customWidth="1"/>
    <col min="1023" max="1027" width="8.88671875" style="1"/>
    <col min="1028" max="1028" width="15.5546875" style="1" customWidth="1"/>
    <col min="1029" max="1029" width="12" style="1" bestFit="1" customWidth="1"/>
    <col min="1030" max="1030" width="11" style="1" bestFit="1" customWidth="1"/>
    <col min="1031" max="1031" width="12" style="1" bestFit="1" customWidth="1"/>
    <col min="1032" max="1276" width="8.88671875" style="1"/>
    <col min="1277" max="1277" width="6.44140625" style="1" bestFit="1" customWidth="1"/>
    <col min="1278" max="1278" width="36.44140625" style="1" customWidth="1"/>
    <col min="1279" max="1283" width="8.88671875" style="1"/>
    <col min="1284" max="1284" width="15.5546875" style="1" customWidth="1"/>
    <col min="1285" max="1285" width="12" style="1" bestFit="1" customWidth="1"/>
    <col min="1286" max="1286" width="11" style="1" bestFit="1" customWidth="1"/>
    <col min="1287" max="1287" width="12" style="1" bestFit="1" customWidth="1"/>
    <col min="1288" max="1532" width="8.88671875" style="1"/>
    <col min="1533" max="1533" width="6.44140625" style="1" bestFit="1" customWidth="1"/>
    <col min="1534" max="1534" width="36.44140625" style="1" customWidth="1"/>
    <col min="1535" max="1539" width="8.88671875" style="1"/>
    <col min="1540" max="1540" width="15.5546875" style="1" customWidth="1"/>
    <col min="1541" max="1541" width="12" style="1" bestFit="1" customWidth="1"/>
    <col min="1542" max="1542" width="11" style="1" bestFit="1" customWidth="1"/>
    <col min="1543" max="1543" width="12" style="1" bestFit="1" customWidth="1"/>
    <col min="1544" max="1788" width="8.88671875" style="1"/>
    <col min="1789" max="1789" width="6.44140625" style="1" bestFit="1" customWidth="1"/>
    <col min="1790" max="1790" width="36.44140625" style="1" customWidth="1"/>
    <col min="1791" max="1795" width="8.88671875" style="1"/>
    <col min="1796" max="1796" width="15.5546875" style="1" customWidth="1"/>
    <col min="1797" max="1797" width="12" style="1" bestFit="1" customWidth="1"/>
    <col min="1798" max="1798" width="11" style="1" bestFit="1" customWidth="1"/>
    <col min="1799" max="1799" width="12" style="1" bestFit="1" customWidth="1"/>
    <col min="1800" max="2044" width="8.88671875" style="1"/>
    <col min="2045" max="2045" width="6.44140625" style="1" bestFit="1" customWidth="1"/>
    <col min="2046" max="2046" width="36.44140625" style="1" customWidth="1"/>
    <col min="2047" max="2051" width="8.88671875" style="1"/>
    <col min="2052" max="2052" width="15.5546875" style="1" customWidth="1"/>
    <col min="2053" max="2053" width="12" style="1" bestFit="1" customWidth="1"/>
    <col min="2054" max="2054" width="11" style="1" bestFit="1" customWidth="1"/>
    <col min="2055" max="2055" width="12" style="1" bestFit="1" customWidth="1"/>
    <col min="2056" max="2300" width="8.88671875" style="1"/>
    <col min="2301" max="2301" width="6.44140625" style="1" bestFit="1" customWidth="1"/>
    <col min="2302" max="2302" width="36.44140625" style="1" customWidth="1"/>
    <col min="2303" max="2307" width="8.88671875" style="1"/>
    <col min="2308" max="2308" width="15.5546875" style="1" customWidth="1"/>
    <col min="2309" max="2309" width="12" style="1" bestFit="1" customWidth="1"/>
    <col min="2310" max="2310" width="11" style="1" bestFit="1" customWidth="1"/>
    <col min="2311" max="2311" width="12" style="1" bestFit="1" customWidth="1"/>
    <col min="2312" max="2556" width="8.88671875" style="1"/>
    <col min="2557" max="2557" width="6.44140625" style="1" bestFit="1" customWidth="1"/>
    <col min="2558" max="2558" width="36.44140625" style="1" customWidth="1"/>
    <col min="2559" max="2563" width="8.88671875" style="1"/>
    <col min="2564" max="2564" width="15.5546875" style="1" customWidth="1"/>
    <col min="2565" max="2565" width="12" style="1" bestFit="1" customWidth="1"/>
    <col min="2566" max="2566" width="11" style="1" bestFit="1" customWidth="1"/>
    <col min="2567" max="2567" width="12" style="1" bestFit="1" customWidth="1"/>
    <col min="2568" max="2812" width="8.88671875" style="1"/>
    <col min="2813" max="2813" width="6.44140625" style="1" bestFit="1" customWidth="1"/>
    <col min="2814" max="2814" width="36.44140625" style="1" customWidth="1"/>
    <col min="2815" max="2819" width="8.88671875" style="1"/>
    <col min="2820" max="2820" width="15.5546875" style="1" customWidth="1"/>
    <col min="2821" max="2821" width="12" style="1" bestFit="1" customWidth="1"/>
    <col min="2822" max="2822" width="11" style="1" bestFit="1" customWidth="1"/>
    <col min="2823" max="2823" width="12" style="1" bestFit="1" customWidth="1"/>
    <col min="2824" max="3068" width="8.88671875" style="1"/>
    <col min="3069" max="3069" width="6.44140625" style="1" bestFit="1" customWidth="1"/>
    <col min="3070" max="3070" width="36.44140625" style="1" customWidth="1"/>
    <col min="3071" max="3075" width="8.88671875" style="1"/>
    <col min="3076" max="3076" width="15.5546875" style="1" customWidth="1"/>
    <col min="3077" max="3077" width="12" style="1" bestFit="1" customWidth="1"/>
    <col min="3078" max="3078" width="11" style="1" bestFit="1" customWidth="1"/>
    <col min="3079" max="3079" width="12" style="1" bestFit="1" customWidth="1"/>
    <col min="3080" max="3324" width="8.88671875" style="1"/>
    <col min="3325" max="3325" width="6.44140625" style="1" bestFit="1" customWidth="1"/>
    <col min="3326" max="3326" width="36.44140625" style="1" customWidth="1"/>
    <col min="3327" max="3331" width="8.88671875" style="1"/>
    <col min="3332" max="3332" width="15.5546875" style="1" customWidth="1"/>
    <col min="3333" max="3333" width="12" style="1" bestFit="1" customWidth="1"/>
    <col min="3334" max="3334" width="11" style="1" bestFit="1" customWidth="1"/>
    <col min="3335" max="3335" width="12" style="1" bestFit="1" customWidth="1"/>
    <col min="3336" max="3580" width="8.88671875" style="1"/>
    <col min="3581" max="3581" width="6.44140625" style="1" bestFit="1" customWidth="1"/>
    <col min="3582" max="3582" width="36.44140625" style="1" customWidth="1"/>
    <col min="3583" max="3587" width="8.88671875" style="1"/>
    <col min="3588" max="3588" width="15.5546875" style="1" customWidth="1"/>
    <col min="3589" max="3589" width="12" style="1" bestFit="1" customWidth="1"/>
    <col min="3590" max="3590" width="11" style="1" bestFit="1" customWidth="1"/>
    <col min="3591" max="3591" width="12" style="1" bestFit="1" customWidth="1"/>
    <col min="3592" max="3836" width="8.88671875" style="1"/>
    <col min="3837" max="3837" width="6.44140625" style="1" bestFit="1" customWidth="1"/>
    <col min="3838" max="3838" width="36.44140625" style="1" customWidth="1"/>
    <col min="3839" max="3843" width="8.88671875" style="1"/>
    <col min="3844" max="3844" width="15.5546875" style="1" customWidth="1"/>
    <col min="3845" max="3845" width="12" style="1" bestFit="1" customWidth="1"/>
    <col min="3846" max="3846" width="11" style="1" bestFit="1" customWidth="1"/>
    <col min="3847" max="3847" width="12" style="1" bestFit="1" customWidth="1"/>
    <col min="3848" max="4092" width="8.88671875" style="1"/>
    <col min="4093" max="4093" width="6.44140625" style="1" bestFit="1" customWidth="1"/>
    <col min="4094" max="4094" width="36.44140625" style="1" customWidth="1"/>
    <col min="4095" max="4099" width="8.88671875" style="1"/>
    <col min="4100" max="4100" width="15.5546875" style="1" customWidth="1"/>
    <col min="4101" max="4101" width="12" style="1" bestFit="1" customWidth="1"/>
    <col min="4102" max="4102" width="11" style="1" bestFit="1" customWidth="1"/>
    <col min="4103" max="4103" width="12" style="1" bestFit="1" customWidth="1"/>
    <col min="4104" max="4348" width="8.88671875" style="1"/>
    <col min="4349" max="4349" width="6.44140625" style="1" bestFit="1" customWidth="1"/>
    <col min="4350" max="4350" width="36.44140625" style="1" customWidth="1"/>
    <col min="4351" max="4355" width="8.88671875" style="1"/>
    <col min="4356" max="4356" width="15.5546875" style="1" customWidth="1"/>
    <col min="4357" max="4357" width="12" style="1" bestFit="1" customWidth="1"/>
    <col min="4358" max="4358" width="11" style="1" bestFit="1" customWidth="1"/>
    <col min="4359" max="4359" width="12" style="1" bestFit="1" customWidth="1"/>
    <col min="4360" max="4604" width="8.88671875" style="1"/>
    <col min="4605" max="4605" width="6.44140625" style="1" bestFit="1" customWidth="1"/>
    <col min="4606" max="4606" width="36.44140625" style="1" customWidth="1"/>
    <col min="4607" max="4611" width="8.88671875" style="1"/>
    <col min="4612" max="4612" width="15.5546875" style="1" customWidth="1"/>
    <col min="4613" max="4613" width="12" style="1" bestFit="1" customWidth="1"/>
    <col min="4614" max="4614" width="11" style="1" bestFit="1" customWidth="1"/>
    <col min="4615" max="4615" width="12" style="1" bestFit="1" customWidth="1"/>
    <col min="4616" max="4860" width="8.88671875" style="1"/>
    <col min="4861" max="4861" width="6.44140625" style="1" bestFit="1" customWidth="1"/>
    <col min="4862" max="4862" width="36.44140625" style="1" customWidth="1"/>
    <col min="4863" max="4867" width="8.88671875" style="1"/>
    <col min="4868" max="4868" width="15.5546875" style="1" customWidth="1"/>
    <col min="4869" max="4869" width="12" style="1" bestFit="1" customWidth="1"/>
    <col min="4870" max="4870" width="11" style="1" bestFit="1" customWidth="1"/>
    <col min="4871" max="4871" width="12" style="1" bestFit="1" customWidth="1"/>
    <col min="4872" max="5116" width="8.88671875" style="1"/>
    <col min="5117" max="5117" width="6.44140625" style="1" bestFit="1" customWidth="1"/>
    <col min="5118" max="5118" width="36.44140625" style="1" customWidth="1"/>
    <col min="5119" max="5123" width="8.88671875" style="1"/>
    <col min="5124" max="5124" width="15.5546875" style="1" customWidth="1"/>
    <col min="5125" max="5125" width="12" style="1" bestFit="1" customWidth="1"/>
    <col min="5126" max="5126" width="11" style="1" bestFit="1" customWidth="1"/>
    <col min="5127" max="5127" width="12" style="1" bestFit="1" customWidth="1"/>
    <col min="5128" max="5372" width="8.88671875" style="1"/>
    <col min="5373" max="5373" width="6.44140625" style="1" bestFit="1" customWidth="1"/>
    <col min="5374" max="5374" width="36.44140625" style="1" customWidth="1"/>
    <col min="5375" max="5379" width="8.88671875" style="1"/>
    <col min="5380" max="5380" width="15.5546875" style="1" customWidth="1"/>
    <col min="5381" max="5381" width="12" style="1" bestFit="1" customWidth="1"/>
    <col min="5382" max="5382" width="11" style="1" bestFit="1" customWidth="1"/>
    <col min="5383" max="5383" width="12" style="1" bestFit="1" customWidth="1"/>
    <col min="5384" max="5628" width="8.88671875" style="1"/>
    <col min="5629" max="5629" width="6.44140625" style="1" bestFit="1" customWidth="1"/>
    <col min="5630" max="5630" width="36.44140625" style="1" customWidth="1"/>
    <col min="5631" max="5635" width="8.88671875" style="1"/>
    <col min="5636" max="5636" width="15.5546875" style="1" customWidth="1"/>
    <col min="5637" max="5637" width="12" style="1" bestFit="1" customWidth="1"/>
    <col min="5638" max="5638" width="11" style="1" bestFit="1" customWidth="1"/>
    <col min="5639" max="5639" width="12" style="1" bestFit="1" customWidth="1"/>
    <col min="5640" max="5884" width="8.88671875" style="1"/>
    <col min="5885" max="5885" width="6.44140625" style="1" bestFit="1" customWidth="1"/>
    <col min="5886" max="5886" width="36.44140625" style="1" customWidth="1"/>
    <col min="5887" max="5891" width="8.88671875" style="1"/>
    <col min="5892" max="5892" width="15.5546875" style="1" customWidth="1"/>
    <col min="5893" max="5893" width="12" style="1" bestFit="1" customWidth="1"/>
    <col min="5894" max="5894" width="11" style="1" bestFit="1" customWidth="1"/>
    <col min="5895" max="5895" width="12" style="1" bestFit="1" customWidth="1"/>
    <col min="5896" max="6140" width="8.88671875" style="1"/>
    <col min="6141" max="6141" width="6.44140625" style="1" bestFit="1" customWidth="1"/>
    <col min="6142" max="6142" width="36.44140625" style="1" customWidth="1"/>
    <col min="6143" max="6147" width="8.88671875" style="1"/>
    <col min="6148" max="6148" width="15.5546875" style="1" customWidth="1"/>
    <col min="6149" max="6149" width="12" style="1" bestFit="1" customWidth="1"/>
    <col min="6150" max="6150" width="11" style="1" bestFit="1" customWidth="1"/>
    <col min="6151" max="6151" width="12" style="1" bestFit="1" customWidth="1"/>
    <col min="6152" max="6396" width="8.88671875" style="1"/>
    <col min="6397" max="6397" width="6.44140625" style="1" bestFit="1" customWidth="1"/>
    <col min="6398" max="6398" width="36.44140625" style="1" customWidth="1"/>
    <col min="6399" max="6403" width="8.88671875" style="1"/>
    <col min="6404" max="6404" width="15.5546875" style="1" customWidth="1"/>
    <col min="6405" max="6405" width="12" style="1" bestFit="1" customWidth="1"/>
    <col min="6406" max="6406" width="11" style="1" bestFit="1" customWidth="1"/>
    <col min="6407" max="6407" width="12" style="1" bestFit="1" customWidth="1"/>
    <col min="6408" max="6652" width="8.88671875" style="1"/>
    <col min="6653" max="6653" width="6.44140625" style="1" bestFit="1" customWidth="1"/>
    <col min="6654" max="6654" width="36.44140625" style="1" customWidth="1"/>
    <col min="6655" max="6659" width="8.88671875" style="1"/>
    <col min="6660" max="6660" width="15.5546875" style="1" customWidth="1"/>
    <col min="6661" max="6661" width="12" style="1" bestFit="1" customWidth="1"/>
    <col min="6662" max="6662" width="11" style="1" bestFit="1" customWidth="1"/>
    <col min="6663" max="6663" width="12" style="1" bestFit="1" customWidth="1"/>
    <col min="6664" max="6908" width="8.88671875" style="1"/>
    <col min="6909" max="6909" width="6.44140625" style="1" bestFit="1" customWidth="1"/>
    <col min="6910" max="6910" width="36.44140625" style="1" customWidth="1"/>
    <col min="6911" max="6915" width="8.88671875" style="1"/>
    <col min="6916" max="6916" width="15.5546875" style="1" customWidth="1"/>
    <col min="6917" max="6917" width="12" style="1" bestFit="1" customWidth="1"/>
    <col min="6918" max="6918" width="11" style="1" bestFit="1" customWidth="1"/>
    <col min="6919" max="6919" width="12" style="1" bestFit="1" customWidth="1"/>
    <col min="6920" max="7164" width="8.88671875" style="1"/>
    <col min="7165" max="7165" width="6.44140625" style="1" bestFit="1" customWidth="1"/>
    <col min="7166" max="7166" width="36.44140625" style="1" customWidth="1"/>
    <col min="7167" max="7171" width="8.88671875" style="1"/>
    <col min="7172" max="7172" width="15.5546875" style="1" customWidth="1"/>
    <col min="7173" max="7173" width="12" style="1" bestFit="1" customWidth="1"/>
    <col min="7174" max="7174" width="11" style="1" bestFit="1" customWidth="1"/>
    <col min="7175" max="7175" width="12" style="1" bestFit="1" customWidth="1"/>
    <col min="7176" max="7420" width="8.88671875" style="1"/>
    <col min="7421" max="7421" width="6.44140625" style="1" bestFit="1" customWidth="1"/>
    <col min="7422" max="7422" width="36.44140625" style="1" customWidth="1"/>
    <col min="7423" max="7427" width="8.88671875" style="1"/>
    <col min="7428" max="7428" width="15.5546875" style="1" customWidth="1"/>
    <col min="7429" max="7429" width="12" style="1" bestFit="1" customWidth="1"/>
    <col min="7430" max="7430" width="11" style="1" bestFit="1" customWidth="1"/>
    <col min="7431" max="7431" width="12" style="1" bestFit="1" customWidth="1"/>
    <col min="7432" max="7676" width="8.88671875" style="1"/>
    <col min="7677" max="7677" width="6.44140625" style="1" bestFit="1" customWidth="1"/>
    <col min="7678" max="7678" width="36.44140625" style="1" customWidth="1"/>
    <col min="7679" max="7683" width="8.88671875" style="1"/>
    <col min="7684" max="7684" width="15.5546875" style="1" customWidth="1"/>
    <col min="7685" max="7685" width="12" style="1" bestFit="1" customWidth="1"/>
    <col min="7686" max="7686" width="11" style="1" bestFit="1" customWidth="1"/>
    <col min="7687" max="7687" width="12" style="1" bestFit="1" customWidth="1"/>
    <col min="7688" max="7932" width="8.88671875" style="1"/>
    <col min="7933" max="7933" width="6.44140625" style="1" bestFit="1" customWidth="1"/>
    <col min="7934" max="7934" width="36.44140625" style="1" customWidth="1"/>
    <col min="7935" max="7939" width="8.88671875" style="1"/>
    <col min="7940" max="7940" width="15.5546875" style="1" customWidth="1"/>
    <col min="7941" max="7941" width="12" style="1" bestFit="1" customWidth="1"/>
    <col min="7942" max="7942" width="11" style="1" bestFit="1" customWidth="1"/>
    <col min="7943" max="7943" width="12" style="1" bestFit="1" customWidth="1"/>
    <col min="7944" max="8188" width="8.88671875" style="1"/>
    <col min="8189" max="8189" width="6.44140625" style="1" bestFit="1" customWidth="1"/>
    <col min="8190" max="8190" width="36.44140625" style="1" customWidth="1"/>
    <col min="8191" max="8195" width="8.88671875" style="1"/>
    <col min="8196" max="8196" width="15.5546875" style="1" customWidth="1"/>
    <col min="8197" max="8197" width="12" style="1" bestFit="1" customWidth="1"/>
    <col min="8198" max="8198" width="11" style="1" bestFit="1" customWidth="1"/>
    <col min="8199" max="8199" width="12" style="1" bestFit="1" customWidth="1"/>
    <col min="8200" max="8444" width="8.88671875" style="1"/>
    <col min="8445" max="8445" width="6.44140625" style="1" bestFit="1" customWidth="1"/>
    <col min="8446" max="8446" width="36.44140625" style="1" customWidth="1"/>
    <col min="8447" max="8451" width="8.88671875" style="1"/>
    <col min="8452" max="8452" width="15.5546875" style="1" customWidth="1"/>
    <col min="8453" max="8453" width="12" style="1" bestFit="1" customWidth="1"/>
    <col min="8454" max="8454" width="11" style="1" bestFit="1" customWidth="1"/>
    <col min="8455" max="8455" width="12" style="1" bestFit="1" customWidth="1"/>
    <col min="8456" max="8700" width="8.88671875" style="1"/>
    <col min="8701" max="8701" width="6.44140625" style="1" bestFit="1" customWidth="1"/>
    <col min="8702" max="8702" width="36.44140625" style="1" customWidth="1"/>
    <col min="8703" max="8707" width="8.88671875" style="1"/>
    <col min="8708" max="8708" width="15.5546875" style="1" customWidth="1"/>
    <col min="8709" max="8709" width="12" style="1" bestFit="1" customWidth="1"/>
    <col min="8710" max="8710" width="11" style="1" bestFit="1" customWidth="1"/>
    <col min="8711" max="8711" width="12" style="1" bestFit="1" customWidth="1"/>
    <col min="8712" max="8956" width="8.88671875" style="1"/>
    <col min="8957" max="8957" width="6.44140625" style="1" bestFit="1" customWidth="1"/>
    <col min="8958" max="8958" width="36.44140625" style="1" customWidth="1"/>
    <col min="8959" max="8963" width="8.88671875" style="1"/>
    <col min="8964" max="8964" width="15.5546875" style="1" customWidth="1"/>
    <col min="8965" max="8965" width="12" style="1" bestFit="1" customWidth="1"/>
    <col min="8966" max="8966" width="11" style="1" bestFit="1" customWidth="1"/>
    <col min="8967" max="8967" width="12" style="1" bestFit="1" customWidth="1"/>
    <col min="8968" max="9212" width="8.88671875" style="1"/>
    <col min="9213" max="9213" width="6.44140625" style="1" bestFit="1" customWidth="1"/>
    <col min="9214" max="9214" width="36.44140625" style="1" customWidth="1"/>
    <col min="9215" max="9219" width="8.88671875" style="1"/>
    <col min="9220" max="9220" width="15.5546875" style="1" customWidth="1"/>
    <col min="9221" max="9221" width="12" style="1" bestFit="1" customWidth="1"/>
    <col min="9222" max="9222" width="11" style="1" bestFit="1" customWidth="1"/>
    <col min="9223" max="9223" width="12" style="1" bestFit="1" customWidth="1"/>
    <col min="9224" max="9468" width="8.88671875" style="1"/>
    <col min="9469" max="9469" width="6.44140625" style="1" bestFit="1" customWidth="1"/>
    <col min="9470" max="9470" width="36.44140625" style="1" customWidth="1"/>
    <col min="9471" max="9475" width="8.88671875" style="1"/>
    <col min="9476" max="9476" width="15.5546875" style="1" customWidth="1"/>
    <col min="9477" max="9477" width="12" style="1" bestFit="1" customWidth="1"/>
    <col min="9478" max="9478" width="11" style="1" bestFit="1" customWidth="1"/>
    <col min="9479" max="9479" width="12" style="1" bestFit="1" customWidth="1"/>
    <col min="9480" max="9724" width="8.88671875" style="1"/>
    <col min="9725" max="9725" width="6.44140625" style="1" bestFit="1" customWidth="1"/>
    <col min="9726" max="9726" width="36.44140625" style="1" customWidth="1"/>
    <col min="9727" max="9731" width="8.88671875" style="1"/>
    <col min="9732" max="9732" width="15.5546875" style="1" customWidth="1"/>
    <col min="9733" max="9733" width="12" style="1" bestFit="1" customWidth="1"/>
    <col min="9734" max="9734" width="11" style="1" bestFit="1" customWidth="1"/>
    <col min="9735" max="9735" width="12" style="1" bestFit="1" customWidth="1"/>
    <col min="9736" max="9980" width="8.88671875" style="1"/>
    <col min="9981" max="9981" width="6.44140625" style="1" bestFit="1" customWidth="1"/>
    <col min="9982" max="9982" width="36.44140625" style="1" customWidth="1"/>
    <col min="9983" max="9987" width="8.88671875" style="1"/>
    <col min="9988" max="9988" width="15.5546875" style="1" customWidth="1"/>
    <col min="9989" max="9989" width="12" style="1" bestFit="1" customWidth="1"/>
    <col min="9990" max="9990" width="11" style="1" bestFit="1" customWidth="1"/>
    <col min="9991" max="9991" width="12" style="1" bestFit="1" customWidth="1"/>
    <col min="9992" max="10236" width="8.88671875" style="1"/>
    <col min="10237" max="10237" width="6.44140625" style="1" bestFit="1" customWidth="1"/>
    <col min="10238" max="10238" width="36.44140625" style="1" customWidth="1"/>
    <col min="10239" max="10243" width="8.88671875" style="1"/>
    <col min="10244" max="10244" width="15.5546875" style="1" customWidth="1"/>
    <col min="10245" max="10245" width="12" style="1" bestFit="1" customWidth="1"/>
    <col min="10246" max="10246" width="11" style="1" bestFit="1" customWidth="1"/>
    <col min="10247" max="10247" width="12" style="1" bestFit="1" customWidth="1"/>
    <col min="10248" max="10492" width="8.88671875" style="1"/>
    <col min="10493" max="10493" width="6.44140625" style="1" bestFit="1" customWidth="1"/>
    <col min="10494" max="10494" width="36.44140625" style="1" customWidth="1"/>
    <col min="10495" max="10499" width="8.88671875" style="1"/>
    <col min="10500" max="10500" width="15.5546875" style="1" customWidth="1"/>
    <col min="10501" max="10501" width="12" style="1" bestFit="1" customWidth="1"/>
    <col min="10502" max="10502" width="11" style="1" bestFit="1" customWidth="1"/>
    <col min="10503" max="10503" width="12" style="1" bestFit="1" customWidth="1"/>
    <col min="10504" max="10748" width="8.88671875" style="1"/>
    <col min="10749" max="10749" width="6.44140625" style="1" bestFit="1" customWidth="1"/>
    <col min="10750" max="10750" width="36.44140625" style="1" customWidth="1"/>
    <col min="10751" max="10755" width="8.88671875" style="1"/>
    <col min="10756" max="10756" width="15.5546875" style="1" customWidth="1"/>
    <col min="10757" max="10757" width="12" style="1" bestFit="1" customWidth="1"/>
    <col min="10758" max="10758" width="11" style="1" bestFit="1" customWidth="1"/>
    <col min="10759" max="10759" width="12" style="1" bestFit="1" customWidth="1"/>
    <col min="10760" max="11004" width="8.88671875" style="1"/>
    <col min="11005" max="11005" width="6.44140625" style="1" bestFit="1" customWidth="1"/>
    <col min="11006" max="11006" width="36.44140625" style="1" customWidth="1"/>
    <col min="11007" max="11011" width="8.88671875" style="1"/>
    <col min="11012" max="11012" width="15.5546875" style="1" customWidth="1"/>
    <col min="11013" max="11013" width="12" style="1" bestFit="1" customWidth="1"/>
    <col min="11014" max="11014" width="11" style="1" bestFit="1" customWidth="1"/>
    <col min="11015" max="11015" width="12" style="1" bestFit="1" customWidth="1"/>
    <col min="11016" max="11260" width="8.88671875" style="1"/>
    <col min="11261" max="11261" width="6.44140625" style="1" bestFit="1" customWidth="1"/>
    <col min="11262" max="11262" width="36.44140625" style="1" customWidth="1"/>
    <col min="11263" max="11267" width="8.88671875" style="1"/>
    <col min="11268" max="11268" width="15.5546875" style="1" customWidth="1"/>
    <col min="11269" max="11269" width="12" style="1" bestFit="1" customWidth="1"/>
    <col min="11270" max="11270" width="11" style="1" bestFit="1" customWidth="1"/>
    <col min="11271" max="11271" width="12" style="1" bestFit="1" customWidth="1"/>
    <col min="11272" max="11516" width="8.88671875" style="1"/>
    <col min="11517" max="11517" width="6.44140625" style="1" bestFit="1" customWidth="1"/>
    <col min="11518" max="11518" width="36.44140625" style="1" customWidth="1"/>
    <col min="11519" max="11523" width="8.88671875" style="1"/>
    <col min="11524" max="11524" width="15.5546875" style="1" customWidth="1"/>
    <col min="11525" max="11525" width="12" style="1" bestFit="1" customWidth="1"/>
    <col min="11526" max="11526" width="11" style="1" bestFit="1" customWidth="1"/>
    <col min="11527" max="11527" width="12" style="1" bestFit="1" customWidth="1"/>
    <col min="11528" max="11772" width="8.88671875" style="1"/>
    <col min="11773" max="11773" width="6.44140625" style="1" bestFit="1" customWidth="1"/>
    <col min="11774" max="11774" width="36.44140625" style="1" customWidth="1"/>
    <col min="11775" max="11779" width="8.88671875" style="1"/>
    <col min="11780" max="11780" width="15.5546875" style="1" customWidth="1"/>
    <col min="11781" max="11781" width="12" style="1" bestFit="1" customWidth="1"/>
    <col min="11782" max="11782" width="11" style="1" bestFit="1" customWidth="1"/>
    <col min="11783" max="11783" width="12" style="1" bestFit="1" customWidth="1"/>
    <col min="11784" max="12028" width="8.88671875" style="1"/>
    <col min="12029" max="12029" width="6.44140625" style="1" bestFit="1" customWidth="1"/>
    <col min="12030" max="12030" width="36.44140625" style="1" customWidth="1"/>
    <col min="12031" max="12035" width="8.88671875" style="1"/>
    <col min="12036" max="12036" width="15.5546875" style="1" customWidth="1"/>
    <col min="12037" max="12037" width="12" style="1" bestFit="1" customWidth="1"/>
    <col min="12038" max="12038" width="11" style="1" bestFit="1" customWidth="1"/>
    <col min="12039" max="12039" width="12" style="1" bestFit="1" customWidth="1"/>
    <col min="12040" max="12284" width="8.88671875" style="1"/>
    <col min="12285" max="12285" width="6.44140625" style="1" bestFit="1" customWidth="1"/>
    <col min="12286" max="12286" width="36.44140625" style="1" customWidth="1"/>
    <col min="12287" max="12291" width="8.88671875" style="1"/>
    <col min="12292" max="12292" width="15.5546875" style="1" customWidth="1"/>
    <col min="12293" max="12293" width="12" style="1" bestFit="1" customWidth="1"/>
    <col min="12294" max="12294" width="11" style="1" bestFit="1" customWidth="1"/>
    <col min="12295" max="12295" width="12" style="1" bestFit="1" customWidth="1"/>
    <col min="12296" max="12540" width="8.88671875" style="1"/>
    <col min="12541" max="12541" width="6.44140625" style="1" bestFit="1" customWidth="1"/>
    <col min="12542" max="12542" width="36.44140625" style="1" customWidth="1"/>
    <col min="12543" max="12547" width="8.88671875" style="1"/>
    <col min="12548" max="12548" width="15.5546875" style="1" customWidth="1"/>
    <col min="12549" max="12549" width="12" style="1" bestFit="1" customWidth="1"/>
    <col min="12550" max="12550" width="11" style="1" bestFit="1" customWidth="1"/>
    <col min="12551" max="12551" width="12" style="1" bestFit="1" customWidth="1"/>
    <col min="12552" max="12796" width="8.88671875" style="1"/>
    <col min="12797" max="12797" width="6.44140625" style="1" bestFit="1" customWidth="1"/>
    <col min="12798" max="12798" width="36.44140625" style="1" customWidth="1"/>
    <col min="12799" max="12803" width="8.88671875" style="1"/>
    <col min="12804" max="12804" width="15.5546875" style="1" customWidth="1"/>
    <col min="12805" max="12805" width="12" style="1" bestFit="1" customWidth="1"/>
    <col min="12806" max="12806" width="11" style="1" bestFit="1" customWidth="1"/>
    <col min="12807" max="12807" width="12" style="1" bestFit="1" customWidth="1"/>
    <col min="12808" max="13052" width="8.88671875" style="1"/>
    <col min="13053" max="13053" width="6.44140625" style="1" bestFit="1" customWidth="1"/>
    <col min="13054" max="13054" width="36.44140625" style="1" customWidth="1"/>
    <col min="13055" max="13059" width="8.88671875" style="1"/>
    <col min="13060" max="13060" width="15.5546875" style="1" customWidth="1"/>
    <col min="13061" max="13061" width="12" style="1" bestFit="1" customWidth="1"/>
    <col min="13062" max="13062" width="11" style="1" bestFit="1" customWidth="1"/>
    <col min="13063" max="13063" width="12" style="1" bestFit="1" customWidth="1"/>
    <col min="13064" max="13308" width="8.88671875" style="1"/>
    <col min="13309" max="13309" width="6.44140625" style="1" bestFit="1" customWidth="1"/>
    <col min="13310" max="13310" width="36.44140625" style="1" customWidth="1"/>
    <col min="13311" max="13315" width="8.88671875" style="1"/>
    <col min="13316" max="13316" width="15.5546875" style="1" customWidth="1"/>
    <col min="13317" max="13317" width="12" style="1" bestFit="1" customWidth="1"/>
    <col min="13318" max="13318" width="11" style="1" bestFit="1" customWidth="1"/>
    <col min="13319" max="13319" width="12" style="1" bestFit="1" customWidth="1"/>
    <col min="13320" max="13564" width="8.88671875" style="1"/>
    <col min="13565" max="13565" width="6.44140625" style="1" bestFit="1" customWidth="1"/>
    <col min="13566" max="13566" width="36.44140625" style="1" customWidth="1"/>
    <col min="13567" max="13571" width="8.88671875" style="1"/>
    <col min="13572" max="13572" width="15.5546875" style="1" customWidth="1"/>
    <col min="13573" max="13573" width="12" style="1" bestFit="1" customWidth="1"/>
    <col min="13574" max="13574" width="11" style="1" bestFit="1" customWidth="1"/>
    <col min="13575" max="13575" width="12" style="1" bestFit="1" customWidth="1"/>
    <col min="13576" max="13820" width="8.88671875" style="1"/>
    <col min="13821" max="13821" width="6.44140625" style="1" bestFit="1" customWidth="1"/>
    <col min="13822" max="13822" width="36.44140625" style="1" customWidth="1"/>
    <col min="13823" max="13827" width="8.88671875" style="1"/>
    <col min="13828" max="13828" width="15.5546875" style="1" customWidth="1"/>
    <col min="13829" max="13829" width="12" style="1" bestFit="1" customWidth="1"/>
    <col min="13830" max="13830" width="11" style="1" bestFit="1" customWidth="1"/>
    <col min="13831" max="13831" width="12" style="1" bestFit="1" customWidth="1"/>
    <col min="13832" max="14076" width="8.88671875" style="1"/>
    <col min="14077" max="14077" width="6.44140625" style="1" bestFit="1" customWidth="1"/>
    <col min="14078" max="14078" width="36.44140625" style="1" customWidth="1"/>
    <col min="14079" max="14083" width="8.88671875" style="1"/>
    <col min="14084" max="14084" width="15.5546875" style="1" customWidth="1"/>
    <col min="14085" max="14085" width="12" style="1" bestFit="1" customWidth="1"/>
    <col min="14086" max="14086" width="11" style="1" bestFit="1" customWidth="1"/>
    <col min="14087" max="14087" width="12" style="1" bestFit="1" customWidth="1"/>
    <col min="14088" max="14332" width="8.88671875" style="1"/>
    <col min="14333" max="14333" width="6.44140625" style="1" bestFit="1" customWidth="1"/>
    <col min="14334" max="14334" width="36.44140625" style="1" customWidth="1"/>
    <col min="14335" max="14339" width="8.88671875" style="1"/>
    <col min="14340" max="14340" width="15.5546875" style="1" customWidth="1"/>
    <col min="14341" max="14341" width="12" style="1" bestFit="1" customWidth="1"/>
    <col min="14342" max="14342" width="11" style="1" bestFit="1" customWidth="1"/>
    <col min="14343" max="14343" width="12" style="1" bestFit="1" customWidth="1"/>
    <col min="14344" max="14588" width="8.88671875" style="1"/>
    <col min="14589" max="14589" width="6.44140625" style="1" bestFit="1" customWidth="1"/>
    <col min="14590" max="14590" width="36.44140625" style="1" customWidth="1"/>
    <col min="14591" max="14595" width="8.88671875" style="1"/>
    <col min="14596" max="14596" width="15.5546875" style="1" customWidth="1"/>
    <col min="14597" max="14597" width="12" style="1" bestFit="1" customWidth="1"/>
    <col min="14598" max="14598" width="11" style="1" bestFit="1" customWidth="1"/>
    <col min="14599" max="14599" width="12" style="1" bestFit="1" customWidth="1"/>
    <col min="14600" max="14844" width="8.88671875" style="1"/>
    <col min="14845" max="14845" width="6.44140625" style="1" bestFit="1" customWidth="1"/>
    <col min="14846" max="14846" width="36.44140625" style="1" customWidth="1"/>
    <col min="14847" max="14851" width="8.88671875" style="1"/>
    <col min="14852" max="14852" width="15.5546875" style="1" customWidth="1"/>
    <col min="14853" max="14853" width="12" style="1" bestFit="1" customWidth="1"/>
    <col min="14854" max="14854" width="11" style="1" bestFit="1" customWidth="1"/>
    <col min="14855" max="14855" width="12" style="1" bestFit="1" customWidth="1"/>
    <col min="14856" max="15100" width="8.88671875" style="1"/>
    <col min="15101" max="15101" width="6.44140625" style="1" bestFit="1" customWidth="1"/>
    <col min="15102" max="15102" width="36.44140625" style="1" customWidth="1"/>
    <col min="15103" max="15107" width="8.88671875" style="1"/>
    <col min="15108" max="15108" width="15.5546875" style="1" customWidth="1"/>
    <col min="15109" max="15109" width="12" style="1" bestFit="1" customWidth="1"/>
    <col min="15110" max="15110" width="11" style="1" bestFit="1" customWidth="1"/>
    <col min="15111" max="15111" width="12" style="1" bestFit="1" customWidth="1"/>
    <col min="15112" max="15356" width="8.88671875" style="1"/>
    <col min="15357" max="15357" width="6.44140625" style="1" bestFit="1" customWidth="1"/>
    <col min="15358" max="15358" width="36.44140625" style="1" customWidth="1"/>
    <col min="15359" max="15363" width="8.88671875" style="1"/>
    <col min="15364" max="15364" width="15.5546875" style="1" customWidth="1"/>
    <col min="15365" max="15365" width="12" style="1" bestFit="1" customWidth="1"/>
    <col min="15366" max="15366" width="11" style="1" bestFit="1" customWidth="1"/>
    <col min="15367" max="15367" width="12" style="1" bestFit="1" customWidth="1"/>
    <col min="15368" max="15612" width="8.88671875" style="1"/>
    <col min="15613" max="15613" width="6.44140625" style="1" bestFit="1" customWidth="1"/>
    <col min="15614" max="15614" width="36.44140625" style="1" customWidth="1"/>
    <col min="15615" max="15619" width="8.88671875" style="1"/>
    <col min="15620" max="15620" width="15.5546875" style="1" customWidth="1"/>
    <col min="15621" max="15621" width="12" style="1" bestFit="1" customWidth="1"/>
    <col min="15622" max="15622" width="11" style="1" bestFit="1" customWidth="1"/>
    <col min="15623" max="15623" width="12" style="1" bestFit="1" customWidth="1"/>
    <col min="15624" max="15868" width="8.88671875" style="1"/>
    <col min="15869" max="15869" width="6.44140625" style="1" bestFit="1" customWidth="1"/>
    <col min="15870" max="15870" width="36.44140625" style="1" customWidth="1"/>
    <col min="15871" max="15875" width="8.88671875" style="1"/>
    <col min="15876" max="15876" width="15.5546875" style="1" customWidth="1"/>
    <col min="15877" max="15877" width="12" style="1" bestFit="1" customWidth="1"/>
    <col min="15878" max="15878" width="11" style="1" bestFit="1" customWidth="1"/>
    <col min="15879" max="15879" width="12" style="1" bestFit="1" customWidth="1"/>
    <col min="15880" max="16124" width="8.88671875" style="1"/>
    <col min="16125" max="16125" width="6.44140625" style="1" bestFit="1" customWidth="1"/>
    <col min="16126" max="16126" width="36.44140625" style="1" customWidth="1"/>
    <col min="16127" max="16131" width="8.88671875" style="1"/>
    <col min="16132" max="16132" width="15.5546875" style="1" customWidth="1"/>
    <col min="16133" max="16133" width="12" style="1" bestFit="1" customWidth="1"/>
    <col min="16134" max="16134" width="11" style="1" bestFit="1" customWidth="1"/>
    <col min="16135" max="16135" width="12" style="1" bestFit="1" customWidth="1"/>
    <col min="16136" max="16384" width="8.88671875" style="1"/>
  </cols>
  <sheetData>
    <row r="1" spans="1:31" s="3" customFormat="1" x14ac:dyDescent="0.25">
      <c r="A1" s="23"/>
    </row>
    <row r="2" spans="1:31" ht="30" customHeight="1" x14ac:dyDescent="0.25">
      <c r="B2" s="344" t="s">
        <v>851</v>
      </c>
      <c r="C2" s="345"/>
      <c r="D2" s="345"/>
      <c r="E2" s="345"/>
      <c r="F2" s="345"/>
      <c r="G2" s="346"/>
      <c r="X2" s="1"/>
      <c r="Y2" s="1"/>
      <c r="Z2" s="1"/>
      <c r="AA2" s="1"/>
      <c r="AB2" s="1"/>
      <c r="AC2" s="1"/>
      <c r="AD2" s="1"/>
      <c r="AE2" s="1"/>
    </row>
    <row r="3" spans="1:31" ht="15" customHeight="1" x14ac:dyDescent="0.25">
      <c r="B3" s="351" t="s">
        <v>143</v>
      </c>
      <c r="C3" s="352"/>
      <c r="D3" s="352"/>
      <c r="E3" s="352"/>
      <c r="F3" s="352"/>
      <c r="G3" s="353"/>
      <c r="X3" s="1"/>
      <c r="Y3" s="1"/>
      <c r="Z3" s="1"/>
      <c r="AA3" s="1"/>
      <c r="AB3" s="1"/>
      <c r="AC3" s="1"/>
      <c r="AD3" s="1"/>
      <c r="AE3" s="1"/>
    </row>
    <row r="4" spans="1:31" s="3" customFormat="1" ht="13.8" x14ac:dyDescent="0.25">
      <c r="B4" s="347" t="s">
        <v>852</v>
      </c>
      <c r="C4" s="348"/>
      <c r="D4" s="348"/>
      <c r="E4" s="348"/>
      <c r="F4" s="348"/>
      <c r="G4" s="349"/>
    </row>
    <row r="5" spans="1:31" s="3" customFormat="1" ht="15" customHeight="1" x14ac:dyDescent="0.25">
      <c r="B5" s="350"/>
      <c r="C5" s="350"/>
      <c r="D5" s="350"/>
      <c r="E5" s="350"/>
      <c r="F5" s="350"/>
      <c r="G5" s="350"/>
    </row>
    <row r="6" spans="1:31" s="3" customFormat="1" ht="15" customHeight="1" x14ac:dyDescent="0.25">
      <c r="B6" s="325" t="s">
        <v>10</v>
      </c>
      <c r="C6" s="325"/>
      <c r="D6" s="325"/>
      <c r="E6" s="325"/>
      <c r="F6" s="325"/>
      <c r="G6" s="19">
        <f>SUM(G9:G17)</f>
        <v>0</v>
      </c>
    </row>
    <row r="7" spans="1:31" s="3" customFormat="1" ht="7.5" customHeight="1" x14ac:dyDescent="0.25">
      <c r="B7" s="335" t="s">
        <v>1</v>
      </c>
      <c r="C7" s="336"/>
      <c r="D7" s="336"/>
      <c r="E7" s="336"/>
      <c r="F7" s="336"/>
      <c r="G7" s="337"/>
    </row>
    <row r="8" spans="1:31" s="3" customFormat="1" ht="25.05" customHeight="1" x14ac:dyDescent="0.25">
      <c r="B8" s="10" t="s">
        <v>17</v>
      </c>
      <c r="C8" s="11" t="s">
        <v>21</v>
      </c>
      <c r="D8" s="10" t="s">
        <v>18</v>
      </c>
      <c r="E8" s="10" t="s">
        <v>19</v>
      </c>
      <c r="F8" s="10" t="s">
        <v>20</v>
      </c>
      <c r="G8" s="10" t="s">
        <v>0</v>
      </c>
    </row>
    <row r="9" spans="1:31" s="3" customFormat="1" ht="15" customHeight="1" x14ac:dyDescent="0.25">
      <c r="B9" s="15" t="s">
        <v>11</v>
      </c>
      <c r="C9" s="24">
        <v>4</v>
      </c>
      <c r="D9" s="13">
        <v>1</v>
      </c>
      <c r="E9" s="27">
        <v>0</v>
      </c>
      <c r="F9" s="12">
        <f>ROUNDDOWN(E9*0.3,2)</f>
        <v>0</v>
      </c>
      <c r="G9" s="32">
        <f>ROUNDDOWN((E9+F9)*C9*D9,2)</f>
        <v>0</v>
      </c>
    </row>
    <row r="10" spans="1:31" s="3" customFormat="1" ht="15" customHeight="1" x14ac:dyDescent="0.25">
      <c r="B10" s="16" t="s">
        <v>3</v>
      </c>
      <c r="C10" s="25">
        <v>4</v>
      </c>
      <c r="D10" s="14">
        <v>1</v>
      </c>
      <c r="E10" s="28">
        <v>0</v>
      </c>
      <c r="F10" s="7">
        <f t="shared" ref="F10:F12" si="0">ROUNDDOWN(E10*0.3,2)</f>
        <v>0</v>
      </c>
      <c r="G10" s="33">
        <f t="shared" ref="G10:G17" si="1">ROUNDDOWN((E10+F10)*C10*D10,2)</f>
        <v>0</v>
      </c>
    </row>
    <row r="11" spans="1:31" s="3" customFormat="1" ht="15" customHeight="1" x14ac:dyDescent="0.25">
      <c r="B11" s="16" t="s">
        <v>12</v>
      </c>
      <c r="C11" s="25">
        <v>1</v>
      </c>
      <c r="D11" s="14">
        <v>1</v>
      </c>
      <c r="E11" s="28">
        <v>0</v>
      </c>
      <c r="F11" s="7">
        <f t="shared" si="0"/>
        <v>0</v>
      </c>
      <c r="G11" s="33">
        <f t="shared" si="1"/>
        <v>0</v>
      </c>
    </row>
    <row r="12" spans="1:31" s="3" customFormat="1" ht="15" customHeight="1" x14ac:dyDescent="0.25">
      <c r="B12" s="16" t="s">
        <v>13</v>
      </c>
      <c r="C12" s="25">
        <v>1</v>
      </c>
      <c r="D12" s="14">
        <v>0.5</v>
      </c>
      <c r="E12" s="28">
        <v>0</v>
      </c>
      <c r="F12" s="7">
        <f t="shared" si="0"/>
        <v>0</v>
      </c>
      <c r="G12" s="33">
        <f t="shared" si="1"/>
        <v>0</v>
      </c>
    </row>
    <row r="13" spans="1:31" s="3" customFormat="1" ht="15" customHeight="1" x14ac:dyDescent="0.25">
      <c r="B13" s="16" t="s">
        <v>4</v>
      </c>
      <c r="C13" s="25">
        <v>1</v>
      </c>
      <c r="D13" s="14">
        <v>0.5</v>
      </c>
      <c r="E13" s="28">
        <v>0</v>
      </c>
      <c r="F13" s="7"/>
      <c r="G13" s="33">
        <f t="shared" si="1"/>
        <v>0</v>
      </c>
    </row>
    <row r="14" spans="1:31" s="3" customFormat="1" ht="15" customHeight="1" x14ac:dyDescent="0.25">
      <c r="B14" s="16" t="s">
        <v>5</v>
      </c>
      <c r="C14" s="25">
        <v>1</v>
      </c>
      <c r="D14" s="14">
        <v>0.5</v>
      </c>
      <c r="E14" s="28">
        <v>0</v>
      </c>
      <c r="F14" s="7"/>
      <c r="G14" s="33">
        <f t="shared" si="1"/>
        <v>0</v>
      </c>
    </row>
    <row r="15" spans="1:31" s="3" customFormat="1" ht="15" customHeight="1" x14ac:dyDescent="0.25">
      <c r="B15" s="16" t="s">
        <v>14</v>
      </c>
      <c r="C15" s="25">
        <v>2</v>
      </c>
      <c r="D15" s="14">
        <v>0.75</v>
      </c>
      <c r="E15" s="28">
        <v>0</v>
      </c>
      <c r="F15" s="5">
        <f>ROUNDDOWN(E15*0.3,2)</f>
        <v>0</v>
      </c>
      <c r="G15" s="33">
        <f t="shared" si="1"/>
        <v>0</v>
      </c>
    </row>
    <row r="16" spans="1:31" s="3" customFormat="1" ht="15" customHeight="1" x14ac:dyDescent="0.25">
      <c r="B16" s="16" t="s">
        <v>15</v>
      </c>
      <c r="C16" s="25">
        <v>1</v>
      </c>
      <c r="D16" s="14">
        <v>0.5</v>
      </c>
      <c r="E16" s="28">
        <v>0</v>
      </c>
      <c r="F16" s="5">
        <f t="shared" ref="F16:F17" si="2">ROUNDDOWN(E16*0.3,2)</f>
        <v>0</v>
      </c>
      <c r="G16" s="33">
        <f t="shared" si="1"/>
        <v>0</v>
      </c>
    </row>
    <row r="17" spans="2:7" s="3" customFormat="1" ht="15" customHeight="1" x14ac:dyDescent="0.25">
      <c r="B17" s="17" t="s">
        <v>16</v>
      </c>
      <c r="C17" s="26">
        <v>1</v>
      </c>
      <c r="D17" s="18">
        <v>0.5</v>
      </c>
      <c r="E17" s="29">
        <v>0</v>
      </c>
      <c r="F17" s="6">
        <f t="shared" si="2"/>
        <v>0</v>
      </c>
      <c r="G17" s="34">
        <f t="shared" si="1"/>
        <v>0</v>
      </c>
    </row>
    <row r="18" spans="2:7" s="8" customFormat="1" ht="10.050000000000001" customHeight="1" x14ac:dyDescent="0.25">
      <c r="B18" s="324"/>
      <c r="C18" s="324"/>
      <c r="D18" s="324"/>
      <c r="E18" s="324"/>
      <c r="F18" s="324"/>
      <c r="G18" s="324"/>
    </row>
    <row r="19" spans="2:7" s="3" customFormat="1" ht="15" customHeight="1" x14ac:dyDescent="0.25">
      <c r="B19" s="325" t="s">
        <v>38</v>
      </c>
      <c r="C19" s="325"/>
      <c r="D19" s="325"/>
      <c r="E19" s="325"/>
      <c r="F19" s="325"/>
      <c r="G19" s="19">
        <f>SUM(G21:G25)</f>
        <v>0</v>
      </c>
    </row>
    <row r="20" spans="2:7" s="3" customFormat="1" ht="7.5" customHeight="1" x14ac:dyDescent="0.25">
      <c r="B20" s="338"/>
      <c r="C20" s="339"/>
      <c r="D20" s="339"/>
      <c r="E20" s="339"/>
      <c r="F20" s="339"/>
      <c r="G20" s="340"/>
    </row>
    <row r="21" spans="2:7" s="3" customFormat="1" ht="15" customHeight="1" x14ac:dyDescent="0.25">
      <c r="B21" s="329" t="s">
        <v>6</v>
      </c>
      <c r="C21" s="329"/>
      <c r="D21" s="329"/>
      <c r="E21" s="329"/>
      <c r="F21" s="329"/>
      <c r="G21" s="35">
        <v>0</v>
      </c>
    </row>
    <row r="22" spans="2:7" s="3" customFormat="1" ht="15" customHeight="1" x14ac:dyDescent="0.25">
      <c r="B22" s="330" t="s">
        <v>7</v>
      </c>
      <c r="C22" s="330"/>
      <c r="D22" s="330"/>
      <c r="E22" s="330"/>
      <c r="F22" s="330"/>
      <c r="G22" s="36">
        <v>0</v>
      </c>
    </row>
    <row r="23" spans="2:7" s="3" customFormat="1" ht="15" customHeight="1" x14ac:dyDescent="0.25">
      <c r="B23" s="330" t="s">
        <v>8</v>
      </c>
      <c r="C23" s="330"/>
      <c r="D23" s="330"/>
      <c r="E23" s="330"/>
      <c r="F23" s="330"/>
      <c r="G23" s="36">
        <v>0</v>
      </c>
    </row>
    <row r="24" spans="2:7" s="3" customFormat="1" ht="15" customHeight="1" x14ac:dyDescent="0.25">
      <c r="B24" s="330" t="s">
        <v>9</v>
      </c>
      <c r="C24" s="330"/>
      <c r="D24" s="330"/>
      <c r="E24" s="330"/>
      <c r="F24" s="330"/>
      <c r="G24" s="36">
        <v>0</v>
      </c>
    </row>
    <row r="25" spans="2:7" s="3" customFormat="1" ht="15" customHeight="1" x14ac:dyDescent="0.25">
      <c r="B25" s="331" t="s">
        <v>37</v>
      </c>
      <c r="C25" s="331"/>
      <c r="D25" s="331"/>
      <c r="E25" s="331"/>
      <c r="F25" s="331"/>
      <c r="G25" s="37">
        <v>0</v>
      </c>
    </row>
    <row r="26" spans="2:7" s="8" customFormat="1" ht="10.050000000000001" customHeight="1" x14ac:dyDescent="0.25">
      <c r="B26" s="324"/>
      <c r="C26" s="324"/>
      <c r="D26" s="324"/>
      <c r="E26" s="324"/>
      <c r="F26" s="324"/>
      <c r="G26" s="324"/>
    </row>
    <row r="27" spans="2:7" s="3" customFormat="1" ht="15" customHeight="1" x14ac:dyDescent="0.25">
      <c r="B27" s="325" t="s">
        <v>31</v>
      </c>
      <c r="C27" s="325"/>
      <c r="D27" s="325"/>
      <c r="E27" s="325"/>
      <c r="F27" s="325"/>
      <c r="G27" s="19">
        <f>SUM(G29:G32)</f>
        <v>0</v>
      </c>
    </row>
    <row r="28" spans="2:7" s="3" customFormat="1" ht="7.5" customHeight="1" x14ac:dyDescent="0.25">
      <c r="B28" s="341"/>
      <c r="C28" s="342"/>
      <c r="D28" s="342"/>
      <c r="E28" s="342"/>
      <c r="F28" s="342"/>
      <c r="G28" s="343"/>
    </row>
    <row r="29" spans="2:7" s="3" customFormat="1" ht="15" customHeight="1" x14ac:dyDescent="0.25">
      <c r="B29" s="329" t="s">
        <v>33</v>
      </c>
      <c r="C29" s="329"/>
      <c r="D29" s="329"/>
      <c r="E29" s="329"/>
      <c r="F29" s="329"/>
      <c r="G29" s="35">
        <v>0</v>
      </c>
    </row>
    <row r="30" spans="2:7" s="3" customFormat="1" ht="15" customHeight="1" x14ac:dyDescent="0.25">
      <c r="B30" s="330" t="s">
        <v>34</v>
      </c>
      <c r="C30" s="330"/>
      <c r="D30" s="330"/>
      <c r="E30" s="330"/>
      <c r="F30" s="330"/>
      <c r="G30" s="36">
        <v>0</v>
      </c>
    </row>
    <row r="31" spans="2:7" s="3" customFormat="1" ht="15" customHeight="1" x14ac:dyDescent="0.25">
      <c r="B31" s="330" t="s">
        <v>40</v>
      </c>
      <c r="C31" s="333"/>
      <c r="D31" s="333"/>
      <c r="E31" s="333"/>
      <c r="F31" s="334"/>
      <c r="G31" s="36">
        <v>0</v>
      </c>
    </row>
    <row r="32" spans="2:7" s="3" customFormat="1" ht="15" customHeight="1" x14ac:dyDescent="0.25">
      <c r="B32" s="331" t="s">
        <v>35</v>
      </c>
      <c r="C32" s="331"/>
      <c r="D32" s="331"/>
      <c r="E32" s="331"/>
      <c r="F32" s="331"/>
      <c r="G32" s="37">
        <v>0</v>
      </c>
    </row>
    <row r="33" spans="2:9" s="8" customFormat="1" ht="10.050000000000001" customHeight="1" x14ac:dyDescent="0.25">
      <c r="B33" s="324"/>
      <c r="C33" s="324"/>
      <c r="D33" s="324"/>
      <c r="E33" s="324"/>
      <c r="F33" s="324"/>
      <c r="G33" s="324"/>
    </row>
    <row r="34" spans="2:9" s="3" customFormat="1" ht="15" customHeight="1" x14ac:dyDescent="0.25">
      <c r="B34" s="332" t="s">
        <v>32</v>
      </c>
      <c r="C34" s="332"/>
      <c r="D34" s="332"/>
      <c r="E34" s="332"/>
      <c r="F34" s="332"/>
      <c r="G34" s="20">
        <f>SUM(G36:G38)</f>
        <v>0</v>
      </c>
    </row>
    <row r="35" spans="2:9" s="3" customFormat="1" ht="7.5" customHeight="1" x14ac:dyDescent="0.25">
      <c r="B35" s="326"/>
      <c r="C35" s="327"/>
      <c r="D35" s="327"/>
      <c r="E35" s="327"/>
      <c r="F35" s="327"/>
      <c r="G35" s="328"/>
    </row>
    <row r="36" spans="2:9" s="3" customFormat="1" ht="15" customHeight="1" x14ac:dyDescent="0.25">
      <c r="B36" s="329" t="s">
        <v>45</v>
      </c>
      <c r="C36" s="329"/>
      <c r="D36" s="329"/>
      <c r="E36" s="329"/>
      <c r="F36" s="329"/>
      <c r="G36" s="35">
        <v>0</v>
      </c>
    </row>
    <row r="37" spans="2:9" s="3" customFormat="1" ht="15" customHeight="1" x14ac:dyDescent="0.25">
      <c r="B37" s="330" t="s">
        <v>46</v>
      </c>
      <c r="C37" s="330"/>
      <c r="D37" s="330"/>
      <c r="E37" s="330"/>
      <c r="F37" s="330"/>
      <c r="G37" s="36">
        <v>0</v>
      </c>
    </row>
    <row r="38" spans="2:9" s="3" customFormat="1" ht="15" customHeight="1" x14ac:dyDescent="0.25">
      <c r="B38" s="331" t="s">
        <v>47</v>
      </c>
      <c r="C38" s="331"/>
      <c r="D38" s="331"/>
      <c r="E38" s="331"/>
      <c r="F38" s="331"/>
      <c r="G38" s="37">
        <v>0</v>
      </c>
    </row>
    <row r="39" spans="2:9" s="8" customFormat="1" ht="10.050000000000001" customHeight="1" x14ac:dyDescent="0.25">
      <c r="B39" s="324"/>
      <c r="C39" s="324"/>
      <c r="D39" s="324"/>
      <c r="E39" s="324"/>
      <c r="F39" s="324"/>
      <c r="G39" s="324"/>
    </row>
    <row r="40" spans="2:9" s="8" customFormat="1" ht="10.050000000000001" customHeight="1" x14ac:dyDescent="0.25">
      <c r="B40" s="324"/>
      <c r="C40" s="324"/>
      <c r="D40" s="324"/>
      <c r="E40" s="324"/>
      <c r="F40" s="324"/>
      <c r="G40" s="324"/>
    </row>
    <row r="41" spans="2:9" s="3" customFormat="1" ht="15" customHeight="1" x14ac:dyDescent="0.25">
      <c r="B41" s="325" t="s">
        <v>41</v>
      </c>
      <c r="C41" s="325"/>
      <c r="D41" s="325"/>
      <c r="E41" s="325"/>
      <c r="F41" s="325"/>
      <c r="G41" s="19">
        <f>G6+G19+G27+G34</f>
        <v>0</v>
      </c>
    </row>
    <row r="42" spans="2:9" s="8" customFormat="1" ht="10.050000000000001" customHeight="1" x14ac:dyDescent="0.25">
      <c r="B42" s="324"/>
      <c r="C42" s="324"/>
      <c r="D42" s="324"/>
      <c r="E42" s="324"/>
      <c r="F42" s="324"/>
      <c r="G42" s="324"/>
    </row>
    <row r="43" spans="2:9" s="3" customFormat="1" ht="15" customHeight="1" x14ac:dyDescent="0.25">
      <c r="B43" s="325" t="s">
        <v>36</v>
      </c>
      <c r="C43" s="325"/>
      <c r="D43" s="325"/>
      <c r="E43" s="325"/>
      <c r="F43" s="325"/>
      <c r="G43" s="21">
        <v>150</v>
      </c>
    </row>
    <row r="44" spans="2:9" s="8" customFormat="1" ht="10.050000000000001" customHeight="1" x14ac:dyDescent="0.25">
      <c r="B44" s="324"/>
      <c r="C44" s="324"/>
      <c r="D44" s="324"/>
      <c r="E44" s="324"/>
      <c r="F44" s="324"/>
      <c r="G44" s="324"/>
    </row>
    <row r="45" spans="2:9" s="3" customFormat="1" ht="19.95" customHeight="1" x14ac:dyDescent="0.25">
      <c r="B45" s="323" t="s">
        <v>22</v>
      </c>
      <c r="C45" s="323"/>
      <c r="D45" s="323"/>
      <c r="E45" s="323"/>
      <c r="F45" s="323"/>
      <c r="G45" s="38">
        <f>ROUNDDOWN(G41/G43,2)</f>
        <v>0</v>
      </c>
      <c r="H45" s="9"/>
      <c r="I45" s="9"/>
    </row>
    <row r="46" spans="2:9" s="3" customFormat="1" x14ac:dyDescent="0.25"/>
    <row r="47" spans="2:9" s="3" customFormat="1" ht="14.4" x14ac:dyDescent="0.3">
      <c r="F47" s="4"/>
    </row>
    <row r="48" spans="2:9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</sheetData>
  <sheetProtection formatColumns="0" selectLockedCells="1" autoFilter="0"/>
  <mergeCells count="34">
    <mergeCell ref="B2:G2"/>
    <mergeCell ref="B4:G4"/>
    <mergeCell ref="B5:G5"/>
    <mergeCell ref="B6:F6"/>
    <mergeCell ref="B3:G3"/>
    <mergeCell ref="B7:G7"/>
    <mergeCell ref="B18:G18"/>
    <mergeCell ref="B19:F19"/>
    <mergeCell ref="B20:G20"/>
    <mergeCell ref="B28:G28"/>
    <mergeCell ref="B21:F21"/>
    <mergeCell ref="B22:F22"/>
    <mergeCell ref="B23:F23"/>
    <mergeCell ref="B25:F25"/>
    <mergeCell ref="B26:G26"/>
    <mergeCell ref="B27:F27"/>
    <mergeCell ref="B24:F24"/>
    <mergeCell ref="B29:F29"/>
    <mergeCell ref="B30:F30"/>
    <mergeCell ref="B32:F32"/>
    <mergeCell ref="B33:G33"/>
    <mergeCell ref="B34:F34"/>
    <mergeCell ref="B31:F31"/>
    <mergeCell ref="B35:G35"/>
    <mergeCell ref="B36:F36"/>
    <mergeCell ref="B37:F37"/>
    <mergeCell ref="B38:F38"/>
    <mergeCell ref="B39:G39"/>
    <mergeCell ref="B45:F45"/>
    <mergeCell ref="B40:G40"/>
    <mergeCell ref="B41:F41"/>
    <mergeCell ref="B43:F43"/>
    <mergeCell ref="B42:G42"/>
    <mergeCell ref="B44:G44"/>
  </mergeCells>
  <pageMargins left="0.51181102362204722" right="0.51181102362204722" top="0.39370078740157483" bottom="0.39370078740157483" header="0.31496062992125984" footer="0.31496062992125984"/>
  <pageSetup paperSize="9" fitToWidth="0" orientation="portrait" r:id="rId1"/>
  <headerFooter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1C3F5-5BC6-4F8A-B41F-A0B6BD819EA7}">
  <dimension ref="A1:AE122"/>
  <sheetViews>
    <sheetView view="pageBreakPreview" zoomScaleNormal="100" zoomScaleSheetLayoutView="100" workbookViewId="0"/>
  </sheetViews>
  <sheetFormatPr defaultRowHeight="13.2" x14ac:dyDescent="0.25"/>
  <cols>
    <col min="1" max="1" width="3" style="3" customWidth="1"/>
    <col min="2" max="2" width="33.44140625" style="1" customWidth="1"/>
    <col min="3" max="3" width="4.6640625" style="1" bestFit="1" customWidth="1"/>
    <col min="4" max="4" width="10" style="1" customWidth="1"/>
    <col min="5" max="5" width="12.6640625" style="1" bestFit="1" customWidth="1"/>
    <col min="6" max="6" width="14.88671875" style="1" customWidth="1"/>
    <col min="7" max="7" width="14.33203125" style="1" customWidth="1"/>
    <col min="8" max="8" width="12" style="3" customWidth="1"/>
    <col min="9" max="9" width="8.88671875" style="3"/>
    <col min="10" max="10" width="17" style="3" customWidth="1"/>
    <col min="11" max="31" width="8.88671875" style="3"/>
    <col min="32" max="252" width="8.88671875" style="1"/>
    <col min="253" max="253" width="6.44140625" style="1" bestFit="1" customWidth="1"/>
    <col min="254" max="254" width="36.44140625" style="1" customWidth="1"/>
    <col min="255" max="259" width="8.88671875" style="1"/>
    <col min="260" max="260" width="15.5546875" style="1" customWidth="1"/>
    <col min="261" max="261" width="12" style="1" bestFit="1" customWidth="1"/>
    <col min="262" max="262" width="11" style="1" bestFit="1" customWidth="1"/>
    <col min="263" max="263" width="12" style="1" bestFit="1" customWidth="1"/>
    <col min="264" max="508" width="8.88671875" style="1"/>
    <col min="509" max="509" width="6.44140625" style="1" bestFit="1" customWidth="1"/>
    <col min="510" max="510" width="36.44140625" style="1" customWidth="1"/>
    <col min="511" max="515" width="8.88671875" style="1"/>
    <col min="516" max="516" width="15.5546875" style="1" customWidth="1"/>
    <col min="517" max="517" width="12" style="1" bestFit="1" customWidth="1"/>
    <col min="518" max="518" width="11" style="1" bestFit="1" customWidth="1"/>
    <col min="519" max="519" width="12" style="1" bestFit="1" customWidth="1"/>
    <col min="520" max="764" width="8.88671875" style="1"/>
    <col min="765" max="765" width="6.44140625" style="1" bestFit="1" customWidth="1"/>
    <col min="766" max="766" width="36.44140625" style="1" customWidth="1"/>
    <col min="767" max="771" width="8.88671875" style="1"/>
    <col min="772" max="772" width="15.5546875" style="1" customWidth="1"/>
    <col min="773" max="773" width="12" style="1" bestFit="1" customWidth="1"/>
    <col min="774" max="774" width="11" style="1" bestFit="1" customWidth="1"/>
    <col min="775" max="775" width="12" style="1" bestFit="1" customWidth="1"/>
    <col min="776" max="1020" width="8.88671875" style="1"/>
    <col min="1021" max="1021" width="6.44140625" style="1" bestFit="1" customWidth="1"/>
    <col min="1022" max="1022" width="36.44140625" style="1" customWidth="1"/>
    <col min="1023" max="1027" width="8.88671875" style="1"/>
    <col min="1028" max="1028" width="15.5546875" style="1" customWidth="1"/>
    <col min="1029" max="1029" width="12" style="1" bestFit="1" customWidth="1"/>
    <col min="1030" max="1030" width="11" style="1" bestFit="1" customWidth="1"/>
    <col min="1031" max="1031" width="12" style="1" bestFit="1" customWidth="1"/>
    <col min="1032" max="1276" width="8.88671875" style="1"/>
    <col min="1277" max="1277" width="6.44140625" style="1" bestFit="1" customWidth="1"/>
    <col min="1278" max="1278" width="36.44140625" style="1" customWidth="1"/>
    <col min="1279" max="1283" width="8.88671875" style="1"/>
    <col min="1284" max="1284" width="15.5546875" style="1" customWidth="1"/>
    <col min="1285" max="1285" width="12" style="1" bestFit="1" customWidth="1"/>
    <col min="1286" max="1286" width="11" style="1" bestFit="1" customWidth="1"/>
    <col min="1287" max="1287" width="12" style="1" bestFit="1" customWidth="1"/>
    <col min="1288" max="1532" width="8.88671875" style="1"/>
    <col min="1533" max="1533" width="6.44140625" style="1" bestFit="1" customWidth="1"/>
    <col min="1534" max="1534" width="36.44140625" style="1" customWidth="1"/>
    <col min="1535" max="1539" width="8.88671875" style="1"/>
    <col min="1540" max="1540" width="15.5546875" style="1" customWidth="1"/>
    <col min="1541" max="1541" width="12" style="1" bestFit="1" customWidth="1"/>
    <col min="1542" max="1542" width="11" style="1" bestFit="1" customWidth="1"/>
    <col min="1543" max="1543" width="12" style="1" bestFit="1" customWidth="1"/>
    <col min="1544" max="1788" width="8.88671875" style="1"/>
    <col min="1789" max="1789" width="6.44140625" style="1" bestFit="1" customWidth="1"/>
    <col min="1790" max="1790" width="36.44140625" style="1" customWidth="1"/>
    <col min="1791" max="1795" width="8.88671875" style="1"/>
    <col min="1796" max="1796" width="15.5546875" style="1" customWidth="1"/>
    <col min="1797" max="1797" width="12" style="1" bestFit="1" customWidth="1"/>
    <col min="1798" max="1798" width="11" style="1" bestFit="1" customWidth="1"/>
    <col min="1799" max="1799" width="12" style="1" bestFit="1" customWidth="1"/>
    <col min="1800" max="2044" width="8.88671875" style="1"/>
    <col min="2045" max="2045" width="6.44140625" style="1" bestFit="1" customWidth="1"/>
    <col min="2046" max="2046" width="36.44140625" style="1" customWidth="1"/>
    <col min="2047" max="2051" width="8.88671875" style="1"/>
    <col min="2052" max="2052" width="15.5546875" style="1" customWidth="1"/>
    <col min="2053" max="2053" width="12" style="1" bestFit="1" customWidth="1"/>
    <col min="2054" max="2054" width="11" style="1" bestFit="1" customWidth="1"/>
    <col min="2055" max="2055" width="12" style="1" bestFit="1" customWidth="1"/>
    <col min="2056" max="2300" width="8.88671875" style="1"/>
    <col min="2301" max="2301" width="6.44140625" style="1" bestFit="1" customWidth="1"/>
    <col min="2302" max="2302" width="36.44140625" style="1" customWidth="1"/>
    <col min="2303" max="2307" width="8.88671875" style="1"/>
    <col min="2308" max="2308" width="15.5546875" style="1" customWidth="1"/>
    <col min="2309" max="2309" width="12" style="1" bestFit="1" customWidth="1"/>
    <col min="2310" max="2310" width="11" style="1" bestFit="1" customWidth="1"/>
    <col min="2311" max="2311" width="12" style="1" bestFit="1" customWidth="1"/>
    <col min="2312" max="2556" width="8.88671875" style="1"/>
    <col min="2557" max="2557" width="6.44140625" style="1" bestFit="1" customWidth="1"/>
    <col min="2558" max="2558" width="36.44140625" style="1" customWidth="1"/>
    <col min="2559" max="2563" width="8.88671875" style="1"/>
    <col min="2564" max="2564" width="15.5546875" style="1" customWidth="1"/>
    <col min="2565" max="2565" width="12" style="1" bestFit="1" customWidth="1"/>
    <col min="2566" max="2566" width="11" style="1" bestFit="1" customWidth="1"/>
    <col min="2567" max="2567" width="12" style="1" bestFit="1" customWidth="1"/>
    <col min="2568" max="2812" width="8.88671875" style="1"/>
    <col min="2813" max="2813" width="6.44140625" style="1" bestFit="1" customWidth="1"/>
    <col min="2814" max="2814" width="36.44140625" style="1" customWidth="1"/>
    <col min="2815" max="2819" width="8.88671875" style="1"/>
    <col min="2820" max="2820" width="15.5546875" style="1" customWidth="1"/>
    <col min="2821" max="2821" width="12" style="1" bestFit="1" customWidth="1"/>
    <col min="2822" max="2822" width="11" style="1" bestFit="1" customWidth="1"/>
    <col min="2823" max="2823" width="12" style="1" bestFit="1" customWidth="1"/>
    <col min="2824" max="3068" width="8.88671875" style="1"/>
    <col min="3069" max="3069" width="6.44140625" style="1" bestFit="1" customWidth="1"/>
    <col min="3070" max="3070" width="36.44140625" style="1" customWidth="1"/>
    <col min="3071" max="3075" width="8.88671875" style="1"/>
    <col min="3076" max="3076" width="15.5546875" style="1" customWidth="1"/>
    <col min="3077" max="3077" width="12" style="1" bestFit="1" customWidth="1"/>
    <col min="3078" max="3078" width="11" style="1" bestFit="1" customWidth="1"/>
    <col min="3079" max="3079" width="12" style="1" bestFit="1" customWidth="1"/>
    <col min="3080" max="3324" width="8.88671875" style="1"/>
    <col min="3325" max="3325" width="6.44140625" style="1" bestFit="1" customWidth="1"/>
    <col min="3326" max="3326" width="36.44140625" style="1" customWidth="1"/>
    <col min="3327" max="3331" width="8.88671875" style="1"/>
    <col min="3332" max="3332" width="15.5546875" style="1" customWidth="1"/>
    <col min="3333" max="3333" width="12" style="1" bestFit="1" customWidth="1"/>
    <col min="3334" max="3334" width="11" style="1" bestFit="1" customWidth="1"/>
    <col min="3335" max="3335" width="12" style="1" bestFit="1" customWidth="1"/>
    <col min="3336" max="3580" width="8.88671875" style="1"/>
    <col min="3581" max="3581" width="6.44140625" style="1" bestFit="1" customWidth="1"/>
    <col min="3582" max="3582" width="36.44140625" style="1" customWidth="1"/>
    <col min="3583" max="3587" width="8.88671875" style="1"/>
    <col min="3588" max="3588" width="15.5546875" style="1" customWidth="1"/>
    <col min="3589" max="3589" width="12" style="1" bestFit="1" customWidth="1"/>
    <col min="3590" max="3590" width="11" style="1" bestFit="1" customWidth="1"/>
    <col min="3591" max="3591" width="12" style="1" bestFit="1" customWidth="1"/>
    <col min="3592" max="3836" width="8.88671875" style="1"/>
    <col min="3837" max="3837" width="6.44140625" style="1" bestFit="1" customWidth="1"/>
    <col min="3838" max="3838" width="36.44140625" style="1" customWidth="1"/>
    <col min="3839" max="3843" width="8.88671875" style="1"/>
    <col min="3844" max="3844" width="15.5546875" style="1" customWidth="1"/>
    <col min="3845" max="3845" width="12" style="1" bestFit="1" customWidth="1"/>
    <col min="3846" max="3846" width="11" style="1" bestFit="1" customWidth="1"/>
    <col min="3847" max="3847" width="12" style="1" bestFit="1" customWidth="1"/>
    <col min="3848" max="4092" width="8.88671875" style="1"/>
    <col min="4093" max="4093" width="6.44140625" style="1" bestFit="1" customWidth="1"/>
    <col min="4094" max="4094" width="36.44140625" style="1" customWidth="1"/>
    <col min="4095" max="4099" width="8.88671875" style="1"/>
    <col min="4100" max="4100" width="15.5546875" style="1" customWidth="1"/>
    <col min="4101" max="4101" width="12" style="1" bestFit="1" customWidth="1"/>
    <col min="4102" max="4102" width="11" style="1" bestFit="1" customWidth="1"/>
    <col min="4103" max="4103" width="12" style="1" bestFit="1" customWidth="1"/>
    <col min="4104" max="4348" width="8.88671875" style="1"/>
    <col min="4349" max="4349" width="6.44140625" style="1" bestFit="1" customWidth="1"/>
    <col min="4350" max="4350" width="36.44140625" style="1" customWidth="1"/>
    <col min="4351" max="4355" width="8.88671875" style="1"/>
    <col min="4356" max="4356" width="15.5546875" style="1" customWidth="1"/>
    <col min="4357" max="4357" width="12" style="1" bestFit="1" customWidth="1"/>
    <col min="4358" max="4358" width="11" style="1" bestFit="1" customWidth="1"/>
    <col min="4359" max="4359" width="12" style="1" bestFit="1" customWidth="1"/>
    <col min="4360" max="4604" width="8.88671875" style="1"/>
    <col min="4605" max="4605" width="6.44140625" style="1" bestFit="1" customWidth="1"/>
    <col min="4606" max="4606" width="36.44140625" style="1" customWidth="1"/>
    <col min="4607" max="4611" width="8.88671875" style="1"/>
    <col min="4612" max="4612" width="15.5546875" style="1" customWidth="1"/>
    <col min="4613" max="4613" width="12" style="1" bestFit="1" customWidth="1"/>
    <col min="4614" max="4614" width="11" style="1" bestFit="1" customWidth="1"/>
    <col min="4615" max="4615" width="12" style="1" bestFit="1" customWidth="1"/>
    <col min="4616" max="4860" width="8.88671875" style="1"/>
    <col min="4861" max="4861" width="6.44140625" style="1" bestFit="1" customWidth="1"/>
    <col min="4862" max="4862" width="36.44140625" style="1" customWidth="1"/>
    <col min="4863" max="4867" width="8.88671875" style="1"/>
    <col min="4868" max="4868" width="15.5546875" style="1" customWidth="1"/>
    <col min="4869" max="4869" width="12" style="1" bestFit="1" customWidth="1"/>
    <col min="4870" max="4870" width="11" style="1" bestFit="1" customWidth="1"/>
    <col min="4871" max="4871" width="12" style="1" bestFit="1" customWidth="1"/>
    <col min="4872" max="5116" width="8.88671875" style="1"/>
    <col min="5117" max="5117" width="6.44140625" style="1" bestFit="1" customWidth="1"/>
    <col min="5118" max="5118" width="36.44140625" style="1" customWidth="1"/>
    <col min="5119" max="5123" width="8.88671875" style="1"/>
    <col min="5124" max="5124" width="15.5546875" style="1" customWidth="1"/>
    <col min="5125" max="5125" width="12" style="1" bestFit="1" customWidth="1"/>
    <col min="5126" max="5126" width="11" style="1" bestFit="1" customWidth="1"/>
    <col min="5127" max="5127" width="12" style="1" bestFit="1" customWidth="1"/>
    <col min="5128" max="5372" width="8.88671875" style="1"/>
    <col min="5373" max="5373" width="6.44140625" style="1" bestFit="1" customWidth="1"/>
    <col min="5374" max="5374" width="36.44140625" style="1" customWidth="1"/>
    <col min="5375" max="5379" width="8.88671875" style="1"/>
    <col min="5380" max="5380" width="15.5546875" style="1" customWidth="1"/>
    <col min="5381" max="5381" width="12" style="1" bestFit="1" customWidth="1"/>
    <col min="5382" max="5382" width="11" style="1" bestFit="1" customWidth="1"/>
    <col min="5383" max="5383" width="12" style="1" bestFit="1" customWidth="1"/>
    <col min="5384" max="5628" width="8.88671875" style="1"/>
    <col min="5629" max="5629" width="6.44140625" style="1" bestFit="1" customWidth="1"/>
    <col min="5630" max="5630" width="36.44140625" style="1" customWidth="1"/>
    <col min="5631" max="5635" width="8.88671875" style="1"/>
    <col min="5636" max="5636" width="15.5546875" style="1" customWidth="1"/>
    <col min="5637" max="5637" width="12" style="1" bestFit="1" customWidth="1"/>
    <col min="5638" max="5638" width="11" style="1" bestFit="1" customWidth="1"/>
    <col min="5639" max="5639" width="12" style="1" bestFit="1" customWidth="1"/>
    <col min="5640" max="5884" width="8.88671875" style="1"/>
    <col min="5885" max="5885" width="6.44140625" style="1" bestFit="1" customWidth="1"/>
    <col min="5886" max="5886" width="36.44140625" style="1" customWidth="1"/>
    <col min="5887" max="5891" width="8.88671875" style="1"/>
    <col min="5892" max="5892" width="15.5546875" style="1" customWidth="1"/>
    <col min="5893" max="5893" width="12" style="1" bestFit="1" customWidth="1"/>
    <col min="5894" max="5894" width="11" style="1" bestFit="1" customWidth="1"/>
    <col min="5895" max="5895" width="12" style="1" bestFit="1" customWidth="1"/>
    <col min="5896" max="6140" width="8.88671875" style="1"/>
    <col min="6141" max="6141" width="6.44140625" style="1" bestFit="1" customWidth="1"/>
    <col min="6142" max="6142" width="36.44140625" style="1" customWidth="1"/>
    <col min="6143" max="6147" width="8.88671875" style="1"/>
    <col min="6148" max="6148" width="15.5546875" style="1" customWidth="1"/>
    <col min="6149" max="6149" width="12" style="1" bestFit="1" customWidth="1"/>
    <col min="6150" max="6150" width="11" style="1" bestFit="1" customWidth="1"/>
    <col min="6151" max="6151" width="12" style="1" bestFit="1" customWidth="1"/>
    <col min="6152" max="6396" width="8.88671875" style="1"/>
    <col min="6397" max="6397" width="6.44140625" style="1" bestFit="1" customWidth="1"/>
    <col min="6398" max="6398" width="36.44140625" style="1" customWidth="1"/>
    <col min="6399" max="6403" width="8.88671875" style="1"/>
    <col min="6404" max="6404" width="15.5546875" style="1" customWidth="1"/>
    <col min="6405" max="6405" width="12" style="1" bestFit="1" customWidth="1"/>
    <col min="6406" max="6406" width="11" style="1" bestFit="1" customWidth="1"/>
    <col min="6407" max="6407" width="12" style="1" bestFit="1" customWidth="1"/>
    <col min="6408" max="6652" width="8.88671875" style="1"/>
    <col min="6653" max="6653" width="6.44140625" style="1" bestFit="1" customWidth="1"/>
    <col min="6654" max="6654" width="36.44140625" style="1" customWidth="1"/>
    <col min="6655" max="6659" width="8.88671875" style="1"/>
    <col min="6660" max="6660" width="15.5546875" style="1" customWidth="1"/>
    <col min="6661" max="6661" width="12" style="1" bestFit="1" customWidth="1"/>
    <col min="6662" max="6662" width="11" style="1" bestFit="1" customWidth="1"/>
    <col min="6663" max="6663" width="12" style="1" bestFit="1" customWidth="1"/>
    <col min="6664" max="6908" width="8.88671875" style="1"/>
    <col min="6909" max="6909" width="6.44140625" style="1" bestFit="1" customWidth="1"/>
    <col min="6910" max="6910" width="36.44140625" style="1" customWidth="1"/>
    <col min="6911" max="6915" width="8.88671875" style="1"/>
    <col min="6916" max="6916" width="15.5546875" style="1" customWidth="1"/>
    <col min="6917" max="6917" width="12" style="1" bestFit="1" customWidth="1"/>
    <col min="6918" max="6918" width="11" style="1" bestFit="1" customWidth="1"/>
    <col min="6919" max="6919" width="12" style="1" bestFit="1" customWidth="1"/>
    <col min="6920" max="7164" width="8.88671875" style="1"/>
    <col min="7165" max="7165" width="6.44140625" style="1" bestFit="1" customWidth="1"/>
    <col min="7166" max="7166" width="36.44140625" style="1" customWidth="1"/>
    <col min="7167" max="7171" width="8.88671875" style="1"/>
    <col min="7172" max="7172" width="15.5546875" style="1" customWidth="1"/>
    <col min="7173" max="7173" width="12" style="1" bestFit="1" customWidth="1"/>
    <col min="7174" max="7174" width="11" style="1" bestFit="1" customWidth="1"/>
    <col min="7175" max="7175" width="12" style="1" bestFit="1" customWidth="1"/>
    <col min="7176" max="7420" width="8.88671875" style="1"/>
    <col min="7421" max="7421" width="6.44140625" style="1" bestFit="1" customWidth="1"/>
    <col min="7422" max="7422" width="36.44140625" style="1" customWidth="1"/>
    <col min="7423" max="7427" width="8.88671875" style="1"/>
    <col min="7428" max="7428" width="15.5546875" style="1" customWidth="1"/>
    <col min="7429" max="7429" width="12" style="1" bestFit="1" customWidth="1"/>
    <col min="7430" max="7430" width="11" style="1" bestFit="1" customWidth="1"/>
    <col min="7431" max="7431" width="12" style="1" bestFit="1" customWidth="1"/>
    <col min="7432" max="7676" width="8.88671875" style="1"/>
    <col min="7677" max="7677" width="6.44140625" style="1" bestFit="1" customWidth="1"/>
    <col min="7678" max="7678" width="36.44140625" style="1" customWidth="1"/>
    <col min="7679" max="7683" width="8.88671875" style="1"/>
    <col min="7684" max="7684" width="15.5546875" style="1" customWidth="1"/>
    <col min="7685" max="7685" width="12" style="1" bestFit="1" customWidth="1"/>
    <col min="7686" max="7686" width="11" style="1" bestFit="1" customWidth="1"/>
    <col min="7687" max="7687" width="12" style="1" bestFit="1" customWidth="1"/>
    <col min="7688" max="7932" width="8.88671875" style="1"/>
    <col min="7933" max="7933" width="6.44140625" style="1" bestFit="1" customWidth="1"/>
    <col min="7934" max="7934" width="36.44140625" style="1" customWidth="1"/>
    <col min="7935" max="7939" width="8.88671875" style="1"/>
    <col min="7940" max="7940" width="15.5546875" style="1" customWidth="1"/>
    <col min="7941" max="7941" width="12" style="1" bestFit="1" customWidth="1"/>
    <col min="7942" max="7942" width="11" style="1" bestFit="1" customWidth="1"/>
    <col min="7943" max="7943" width="12" style="1" bestFit="1" customWidth="1"/>
    <col min="7944" max="8188" width="8.88671875" style="1"/>
    <col min="8189" max="8189" width="6.44140625" style="1" bestFit="1" customWidth="1"/>
    <col min="8190" max="8190" width="36.44140625" style="1" customWidth="1"/>
    <col min="8191" max="8195" width="8.88671875" style="1"/>
    <col min="8196" max="8196" width="15.5546875" style="1" customWidth="1"/>
    <col min="8197" max="8197" width="12" style="1" bestFit="1" customWidth="1"/>
    <col min="8198" max="8198" width="11" style="1" bestFit="1" customWidth="1"/>
    <col min="8199" max="8199" width="12" style="1" bestFit="1" customWidth="1"/>
    <col min="8200" max="8444" width="8.88671875" style="1"/>
    <col min="8445" max="8445" width="6.44140625" style="1" bestFit="1" customWidth="1"/>
    <col min="8446" max="8446" width="36.44140625" style="1" customWidth="1"/>
    <col min="8447" max="8451" width="8.88671875" style="1"/>
    <col min="8452" max="8452" width="15.5546875" style="1" customWidth="1"/>
    <col min="8453" max="8453" width="12" style="1" bestFit="1" customWidth="1"/>
    <col min="8454" max="8454" width="11" style="1" bestFit="1" customWidth="1"/>
    <col min="8455" max="8455" width="12" style="1" bestFit="1" customWidth="1"/>
    <col min="8456" max="8700" width="8.88671875" style="1"/>
    <col min="8701" max="8701" width="6.44140625" style="1" bestFit="1" customWidth="1"/>
    <col min="8702" max="8702" width="36.44140625" style="1" customWidth="1"/>
    <col min="8703" max="8707" width="8.88671875" style="1"/>
    <col min="8708" max="8708" width="15.5546875" style="1" customWidth="1"/>
    <col min="8709" max="8709" width="12" style="1" bestFit="1" customWidth="1"/>
    <col min="8710" max="8710" width="11" style="1" bestFit="1" customWidth="1"/>
    <col min="8711" max="8711" width="12" style="1" bestFit="1" customWidth="1"/>
    <col min="8712" max="8956" width="8.88671875" style="1"/>
    <col min="8957" max="8957" width="6.44140625" style="1" bestFit="1" customWidth="1"/>
    <col min="8958" max="8958" width="36.44140625" style="1" customWidth="1"/>
    <col min="8959" max="8963" width="8.88671875" style="1"/>
    <col min="8964" max="8964" width="15.5546875" style="1" customWidth="1"/>
    <col min="8965" max="8965" width="12" style="1" bestFit="1" customWidth="1"/>
    <col min="8966" max="8966" width="11" style="1" bestFit="1" customWidth="1"/>
    <col min="8967" max="8967" width="12" style="1" bestFit="1" customWidth="1"/>
    <col min="8968" max="9212" width="8.88671875" style="1"/>
    <col min="9213" max="9213" width="6.44140625" style="1" bestFit="1" customWidth="1"/>
    <col min="9214" max="9214" width="36.44140625" style="1" customWidth="1"/>
    <col min="9215" max="9219" width="8.88671875" style="1"/>
    <col min="9220" max="9220" width="15.5546875" style="1" customWidth="1"/>
    <col min="9221" max="9221" width="12" style="1" bestFit="1" customWidth="1"/>
    <col min="9222" max="9222" width="11" style="1" bestFit="1" customWidth="1"/>
    <col min="9223" max="9223" width="12" style="1" bestFit="1" customWidth="1"/>
    <col min="9224" max="9468" width="8.88671875" style="1"/>
    <col min="9469" max="9469" width="6.44140625" style="1" bestFit="1" customWidth="1"/>
    <col min="9470" max="9470" width="36.44140625" style="1" customWidth="1"/>
    <col min="9471" max="9475" width="8.88671875" style="1"/>
    <col min="9476" max="9476" width="15.5546875" style="1" customWidth="1"/>
    <col min="9477" max="9477" width="12" style="1" bestFit="1" customWidth="1"/>
    <col min="9478" max="9478" width="11" style="1" bestFit="1" customWidth="1"/>
    <col min="9479" max="9479" width="12" style="1" bestFit="1" customWidth="1"/>
    <col min="9480" max="9724" width="8.88671875" style="1"/>
    <col min="9725" max="9725" width="6.44140625" style="1" bestFit="1" customWidth="1"/>
    <col min="9726" max="9726" width="36.44140625" style="1" customWidth="1"/>
    <col min="9727" max="9731" width="8.88671875" style="1"/>
    <col min="9732" max="9732" width="15.5546875" style="1" customWidth="1"/>
    <col min="9733" max="9733" width="12" style="1" bestFit="1" customWidth="1"/>
    <col min="9734" max="9734" width="11" style="1" bestFit="1" customWidth="1"/>
    <col min="9735" max="9735" width="12" style="1" bestFit="1" customWidth="1"/>
    <col min="9736" max="9980" width="8.88671875" style="1"/>
    <col min="9981" max="9981" width="6.44140625" style="1" bestFit="1" customWidth="1"/>
    <col min="9982" max="9982" width="36.44140625" style="1" customWidth="1"/>
    <col min="9983" max="9987" width="8.88671875" style="1"/>
    <col min="9988" max="9988" width="15.5546875" style="1" customWidth="1"/>
    <col min="9989" max="9989" width="12" style="1" bestFit="1" customWidth="1"/>
    <col min="9990" max="9990" width="11" style="1" bestFit="1" customWidth="1"/>
    <col min="9991" max="9991" width="12" style="1" bestFit="1" customWidth="1"/>
    <col min="9992" max="10236" width="8.88671875" style="1"/>
    <col min="10237" max="10237" width="6.44140625" style="1" bestFit="1" customWidth="1"/>
    <col min="10238" max="10238" width="36.44140625" style="1" customWidth="1"/>
    <col min="10239" max="10243" width="8.88671875" style="1"/>
    <col min="10244" max="10244" width="15.5546875" style="1" customWidth="1"/>
    <col min="10245" max="10245" width="12" style="1" bestFit="1" customWidth="1"/>
    <col min="10246" max="10246" width="11" style="1" bestFit="1" customWidth="1"/>
    <col min="10247" max="10247" width="12" style="1" bestFit="1" customWidth="1"/>
    <col min="10248" max="10492" width="8.88671875" style="1"/>
    <col min="10493" max="10493" width="6.44140625" style="1" bestFit="1" customWidth="1"/>
    <col min="10494" max="10494" width="36.44140625" style="1" customWidth="1"/>
    <col min="10495" max="10499" width="8.88671875" style="1"/>
    <col min="10500" max="10500" width="15.5546875" style="1" customWidth="1"/>
    <col min="10501" max="10501" width="12" style="1" bestFit="1" customWidth="1"/>
    <col min="10502" max="10502" width="11" style="1" bestFit="1" customWidth="1"/>
    <col min="10503" max="10503" width="12" style="1" bestFit="1" customWidth="1"/>
    <col min="10504" max="10748" width="8.88671875" style="1"/>
    <col min="10749" max="10749" width="6.44140625" style="1" bestFit="1" customWidth="1"/>
    <col min="10750" max="10750" width="36.44140625" style="1" customWidth="1"/>
    <col min="10751" max="10755" width="8.88671875" style="1"/>
    <col min="10756" max="10756" width="15.5546875" style="1" customWidth="1"/>
    <col min="10757" max="10757" width="12" style="1" bestFit="1" customWidth="1"/>
    <col min="10758" max="10758" width="11" style="1" bestFit="1" customWidth="1"/>
    <col min="10759" max="10759" width="12" style="1" bestFit="1" customWidth="1"/>
    <col min="10760" max="11004" width="8.88671875" style="1"/>
    <col min="11005" max="11005" width="6.44140625" style="1" bestFit="1" customWidth="1"/>
    <col min="11006" max="11006" width="36.44140625" style="1" customWidth="1"/>
    <col min="11007" max="11011" width="8.88671875" style="1"/>
    <col min="11012" max="11012" width="15.5546875" style="1" customWidth="1"/>
    <col min="11013" max="11013" width="12" style="1" bestFit="1" customWidth="1"/>
    <col min="11014" max="11014" width="11" style="1" bestFit="1" customWidth="1"/>
    <col min="11015" max="11015" width="12" style="1" bestFit="1" customWidth="1"/>
    <col min="11016" max="11260" width="8.88671875" style="1"/>
    <col min="11261" max="11261" width="6.44140625" style="1" bestFit="1" customWidth="1"/>
    <col min="11262" max="11262" width="36.44140625" style="1" customWidth="1"/>
    <col min="11263" max="11267" width="8.88671875" style="1"/>
    <col min="11268" max="11268" width="15.5546875" style="1" customWidth="1"/>
    <col min="11269" max="11269" width="12" style="1" bestFit="1" customWidth="1"/>
    <col min="11270" max="11270" width="11" style="1" bestFit="1" customWidth="1"/>
    <col min="11271" max="11271" width="12" style="1" bestFit="1" customWidth="1"/>
    <col min="11272" max="11516" width="8.88671875" style="1"/>
    <col min="11517" max="11517" width="6.44140625" style="1" bestFit="1" customWidth="1"/>
    <col min="11518" max="11518" width="36.44140625" style="1" customWidth="1"/>
    <col min="11519" max="11523" width="8.88671875" style="1"/>
    <col min="11524" max="11524" width="15.5546875" style="1" customWidth="1"/>
    <col min="11525" max="11525" width="12" style="1" bestFit="1" customWidth="1"/>
    <col min="11526" max="11526" width="11" style="1" bestFit="1" customWidth="1"/>
    <col min="11527" max="11527" width="12" style="1" bestFit="1" customWidth="1"/>
    <col min="11528" max="11772" width="8.88671875" style="1"/>
    <col min="11773" max="11773" width="6.44140625" style="1" bestFit="1" customWidth="1"/>
    <col min="11774" max="11774" width="36.44140625" style="1" customWidth="1"/>
    <col min="11775" max="11779" width="8.88671875" style="1"/>
    <col min="11780" max="11780" width="15.5546875" style="1" customWidth="1"/>
    <col min="11781" max="11781" width="12" style="1" bestFit="1" customWidth="1"/>
    <col min="11782" max="11782" width="11" style="1" bestFit="1" customWidth="1"/>
    <col min="11783" max="11783" width="12" style="1" bestFit="1" customWidth="1"/>
    <col min="11784" max="12028" width="8.88671875" style="1"/>
    <col min="12029" max="12029" width="6.44140625" style="1" bestFit="1" customWidth="1"/>
    <col min="12030" max="12030" width="36.44140625" style="1" customWidth="1"/>
    <col min="12031" max="12035" width="8.88671875" style="1"/>
    <col min="12036" max="12036" width="15.5546875" style="1" customWidth="1"/>
    <col min="12037" max="12037" width="12" style="1" bestFit="1" customWidth="1"/>
    <col min="12038" max="12038" width="11" style="1" bestFit="1" customWidth="1"/>
    <col min="12039" max="12039" width="12" style="1" bestFit="1" customWidth="1"/>
    <col min="12040" max="12284" width="8.88671875" style="1"/>
    <col min="12285" max="12285" width="6.44140625" style="1" bestFit="1" customWidth="1"/>
    <col min="12286" max="12286" width="36.44140625" style="1" customWidth="1"/>
    <col min="12287" max="12291" width="8.88671875" style="1"/>
    <col min="12292" max="12292" width="15.5546875" style="1" customWidth="1"/>
    <col min="12293" max="12293" width="12" style="1" bestFit="1" customWidth="1"/>
    <col min="12294" max="12294" width="11" style="1" bestFit="1" customWidth="1"/>
    <col min="12295" max="12295" width="12" style="1" bestFit="1" customWidth="1"/>
    <col min="12296" max="12540" width="8.88671875" style="1"/>
    <col min="12541" max="12541" width="6.44140625" style="1" bestFit="1" customWidth="1"/>
    <col min="12542" max="12542" width="36.44140625" style="1" customWidth="1"/>
    <col min="12543" max="12547" width="8.88671875" style="1"/>
    <col min="12548" max="12548" width="15.5546875" style="1" customWidth="1"/>
    <col min="12549" max="12549" width="12" style="1" bestFit="1" customWidth="1"/>
    <col min="12550" max="12550" width="11" style="1" bestFit="1" customWidth="1"/>
    <col min="12551" max="12551" width="12" style="1" bestFit="1" customWidth="1"/>
    <col min="12552" max="12796" width="8.88671875" style="1"/>
    <col min="12797" max="12797" width="6.44140625" style="1" bestFit="1" customWidth="1"/>
    <col min="12798" max="12798" width="36.44140625" style="1" customWidth="1"/>
    <col min="12799" max="12803" width="8.88671875" style="1"/>
    <col min="12804" max="12804" width="15.5546875" style="1" customWidth="1"/>
    <col min="12805" max="12805" width="12" style="1" bestFit="1" customWidth="1"/>
    <col min="12806" max="12806" width="11" style="1" bestFit="1" customWidth="1"/>
    <col min="12807" max="12807" width="12" style="1" bestFit="1" customWidth="1"/>
    <col min="12808" max="13052" width="8.88671875" style="1"/>
    <col min="13053" max="13053" width="6.44140625" style="1" bestFit="1" customWidth="1"/>
    <col min="13054" max="13054" width="36.44140625" style="1" customWidth="1"/>
    <col min="13055" max="13059" width="8.88671875" style="1"/>
    <col min="13060" max="13060" width="15.5546875" style="1" customWidth="1"/>
    <col min="13061" max="13061" width="12" style="1" bestFit="1" customWidth="1"/>
    <col min="13062" max="13062" width="11" style="1" bestFit="1" customWidth="1"/>
    <col min="13063" max="13063" width="12" style="1" bestFit="1" customWidth="1"/>
    <col min="13064" max="13308" width="8.88671875" style="1"/>
    <col min="13309" max="13309" width="6.44140625" style="1" bestFit="1" customWidth="1"/>
    <col min="13310" max="13310" width="36.44140625" style="1" customWidth="1"/>
    <col min="13311" max="13315" width="8.88671875" style="1"/>
    <col min="13316" max="13316" width="15.5546875" style="1" customWidth="1"/>
    <col min="13317" max="13317" width="12" style="1" bestFit="1" customWidth="1"/>
    <col min="13318" max="13318" width="11" style="1" bestFit="1" customWidth="1"/>
    <col min="13319" max="13319" width="12" style="1" bestFit="1" customWidth="1"/>
    <col min="13320" max="13564" width="8.88671875" style="1"/>
    <col min="13565" max="13565" width="6.44140625" style="1" bestFit="1" customWidth="1"/>
    <col min="13566" max="13566" width="36.44140625" style="1" customWidth="1"/>
    <col min="13567" max="13571" width="8.88671875" style="1"/>
    <col min="13572" max="13572" width="15.5546875" style="1" customWidth="1"/>
    <col min="13573" max="13573" width="12" style="1" bestFit="1" customWidth="1"/>
    <col min="13574" max="13574" width="11" style="1" bestFit="1" customWidth="1"/>
    <col min="13575" max="13575" width="12" style="1" bestFit="1" customWidth="1"/>
    <col min="13576" max="13820" width="8.88671875" style="1"/>
    <col min="13821" max="13821" width="6.44140625" style="1" bestFit="1" customWidth="1"/>
    <col min="13822" max="13822" width="36.44140625" style="1" customWidth="1"/>
    <col min="13823" max="13827" width="8.88671875" style="1"/>
    <col min="13828" max="13828" width="15.5546875" style="1" customWidth="1"/>
    <col min="13829" max="13829" width="12" style="1" bestFit="1" customWidth="1"/>
    <col min="13830" max="13830" width="11" style="1" bestFit="1" customWidth="1"/>
    <col min="13831" max="13831" width="12" style="1" bestFit="1" customWidth="1"/>
    <col min="13832" max="14076" width="8.88671875" style="1"/>
    <col min="14077" max="14077" width="6.44140625" style="1" bestFit="1" customWidth="1"/>
    <col min="14078" max="14078" width="36.44140625" style="1" customWidth="1"/>
    <col min="14079" max="14083" width="8.88671875" style="1"/>
    <col min="14084" max="14084" width="15.5546875" style="1" customWidth="1"/>
    <col min="14085" max="14085" width="12" style="1" bestFit="1" customWidth="1"/>
    <col min="14086" max="14086" width="11" style="1" bestFit="1" customWidth="1"/>
    <col min="14087" max="14087" width="12" style="1" bestFit="1" customWidth="1"/>
    <col min="14088" max="14332" width="8.88671875" style="1"/>
    <col min="14333" max="14333" width="6.44140625" style="1" bestFit="1" customWidth="1"/>
    <col min="14334" max="14334" width="36.44140625" style="1" customWidth="1"/>
    <col min="14335" max="14339" width="8.88671875" style="1"/>
    <col min="14340" max="14340" width="15.5546875" style="1" customWidth="1"/>
    <col min="14341" max="14341" width="12" style="1" bestFit="1" customWidth="1"/>
    <col min="14342" max="14342" width="11" style="1" bestFit="1" customWidth="1"/>
    <col min="14343" max="14343" width="12" style="1" bestFit="1" customWidth="1"/>
    <col min="14344" max="14588" width="8.88671875" style="1"/>
    <col min="14589" max="14589" width="6.44140625" style="1" bestFit="1" customWidth="1"/>
    <col min="14590" max="14590" width="36.44140625" style="1" customWidth="1"/>
    <col min="14591" max="14595" width="8.88671875" style="1"/>
    <col min="14596" max="14596" width="15.5546875" style="1" customWidth="1"/>
    <col min="14597" max="14597" width="12" style="1" bestFit="1" customWidth="1"/>
    <col min="14598" max="14598" width="11" style="1" bestFit="1" customWidth="1"/>
    <col min="14599" max="14599" width="12" style="1" bestFit="1" customWidth="1"/>
    <col min="14600" max="14844" width="8.88671875" style="1"/>
    <col min="14845" max="14845" width="6.44140625" style="1" bestFit="1" customWidth="1"/>
    <col min="14846" max="14846" width="36.44140625" style="1" customWidth="1"/>
    <col min="14847" max="14851" width="8.88671875" style="1"/>
    <col min="14852" max="14852" width="15.5546875" style="1" customWidth="1"/>
    <col min="14853" max="14853" width="12" style="1" bestFit="1" customWidth="1"/>
    <col min="14854" max="14854" width="11" style="1" bestFit="1" customWidth="1"/>
    <col min="14855" max="14855" width="12" style="1" bestFit="1" customWidth="1"/>
    <col min="14856" max="15100" width="8.88671875" style="1"/>
    <col min="15101" max="15101" width="6.44140625" style="1" bestFit="1" customWidth="1"/>
    <col min="15102" max="15102" width="36.44140625" style="1" customWidth="1"/>
    <col min="15103" max="15107" width="8.88671875" style="1"/>
    <col min="15108" max="15108" width="15.5546875" style="1" customWidth="1"/>
    <col min="15109" max="15109" width="12" style="1" bestFit="1" customWidth="1"/>
    <col min="15110" max="15110" width="11" style="1" bestFit="1" customWidth="1"/>
    <col min="15111" max="15111" width="12" style="1" bestFit="1" customWidth="1"/>
    <col min="15112" max="15356" width="8.88671875" style="1"/>
    <col min="15357" max="15357" width="6.44140625" style="1" bestFit="1" customWidth="1"/>
    <col min="15358" max="15358" width="36.44140625" style="1" customWidth="1"/>
    <col min="15359" max="15363" width="8.88671875" style="1"/>
    <col min="15364" max="15364" width="15.5546875" style="1" customWidth="1"/>
    <col min="15365" max="15365" width="12" style="1" bestFit="1" customWidth="1"/>
    <col min="15366" max="15366" width="11" style="1" bestFit="1" customWidth="1"/>
    <col min="15367" max="15367" width="12" style="1" bestFit="1" customWidth="1"/>
    <col min="15368" max="15612" width="8.88671875" style="1"/>
    <col min="15613" max="15613" width="6.44140625" style="1" bestFit="1" customWidth="1"/>
    <col min="15614" max="15614" width="36.44140625" style="1" customWidth="1"/>
    <col min="15615" max="15619" width="8.88671875" style="1"/>
    <col min="15620" max="15620" width="15.5546875" style="1" customWidth="1"/>
    <col min="15621" max="15621" width="12" style="1" bestFit="1" customWidth="1"/>
    <col min="15622" max="15622" width="11" style="1" bestFit="1" customWidth="1"/>
    <col min="15623" max="15623" width="12" style="1" bestFit="1" customWidth="1"/>
    <col min="15624" max="15868" width="8.88671875" style="1"/>
    <col min="15869" max="15869" width="6.44140625" style="1" bestFit="1" customWidth="1"/>
    <col min="15870" max="15870" width="36.44140625" style="1" customWidth="1"/>
    <col min="15871" max="15875" width="8.88671875" style="1"/>
    <col min="15876" max="15876" width="15.5546875" style="1" customWidth="1"/>
    <col min="15877" max="15877" width="12" style="1" bestFit="1" customWidth="1"/>
    <col min="15878" max="15878" width="11" style="1" bestFit="1" customWidth="1"/>
    <col min="15879" max="15879" width="12" style="1" bestFit="1" customWidth="1"/>
    <col min="15880" max="16124" width="8.88671875" style="1"/>
    <col min="16125" max="16125" width="6.44140625" style="1" bestFit="1" customWidth="1"/>
    <col min="16126" max="16126" width="36.44140625" style="1" customWidth="1"/>
    <col min="16127" max="16131" width="8.88671875" style="1"/>
    <col min="16132" max="16132" width="15.5546875" style="1" customWidth="1"/>
    <col min="16133" max="16133" width="12" style="1" bestFit="1" customWidth="1"/>
    <col min="16134" max="16134" width="11" style="1" bestFit="1" customWidth="1"/>
    <col min="16135" max="16135" width="12" style="1" bestFit="1" customWidth="1"/>
    <col min="16136" max="16384" width="8.88671875" style="1"/>
  </cols>
  <sheetData>
    <row r="1" spans="1:31" s="3" customFormat="1" x14ac:dyDescent="0.25">
      <c r="A1" s="23"/>
    </row>
    <row r="2" spans="1:31" ht="30" customHeight="1" x14ac:dyDescent="0.25">
      <c r="B2" s="344" t="s">
        <v>853</v>
      </c>
      <c r="C2" s="345"/>
      <c r="D2" s="345"/>
      <c r="E2" s="345"/>
      <c r="F2" s="345"/>
      <c r="G2" s="346"/>
      <c r="X2" s="1"/>
      <c r="Y2" s="1"/>
      <c r="Z2" s="1"/>
      <c r="AA2" s="1"/>
      <c r="AB2" s="1"/>
      <c r="AC2" s="1"/>
      <c r="AD2" s="1"/>
      <c r="AE2" s="1"/>
    </row>
    <row r="3" spans="1:31" ht="15" customHeight="1" x14ac:dyDescent="0.25">
      <c r="B3" s="351" t="s">
        <v>143</v>
      </c>
      <c r="C3" s="352"/>
      <c r="D3" s="352"/>
      <c r="E3" s="352"/>
      <c r="F3" s="352"/>
      <c r="G3" s="353"/>
      <c r="X3" s="1"/>
      <c r="Y3" s="1"/>
      <c r="Z3" s="1"/>
      <c r="AA3" s="1"/>
      <c r="AB3" s="1"/>
      <c r="AC3" s="1"/>
      <c r="AD3" s="1"/>
      <c r="AE3" s="1"/>
    </row>
    <row r="4" spans="1:31" s="3" customFormat="1" ht="13.8" x14ac:dyDescent="0.25">
      <c r="B4" s="347" t="s">
        <v>852</v>
      </c>
      <c r="C4" s="348"/>
      <c r="D4" s="348"/>
      <c r="E4" s="348"/>
      <c r="F4" s="348"/>
      <c r="G4" s="349"/>
    </row>
    <row r="5" spans="1:31" s="3" customFormat="1" ht="15" customHeight="1" x14ac:dyDescent="0.25">
      <c r="B5" s="350"/>
      <c r="C5" s="350"/>
      <c r="D5" s="350"/>
      <c r="E5" s="350"/>
      <c r="F5" s="350"/>
      <c r="G5" s="350"/>
    </row>
    <row r="6" spans="1:31" s="3" customFormat="1" ht="15" customHeight="1" x14ac:dyDescent="0.25">
      <c r="B6" s="325" t="s">
        <v>10</v>
      </c>
      <c r="C6" s="325"/>
      <c r="D6" s="325"/>
      <c r="E6" s="325"/>
      <c r="F6" s="325"/>
      <c r="G6" s="19">
        <f>SUM(G9:G17)</f>
        <v>0</v>
      </c>
    </row>
    <row r="7" spans="1:31" s="3" customFormat="1" ht="7.5" customHeight="1" x14ac:dyDescent="0.25">
      <c r="B7" s="335" t="s">
        <v>1</v>
      </c>
      <c r="C7" s="336"/>
      <c r="D7" s="336"/>
      <c r="E7" s="336"/>
      <c r="F7" s="336"/>
      <c r="G7" s="337"/>
    </row>
    <row r="8" spans="1:31" s="3" customFormat="1" ht="25.05" customHeight="1" x14ac:dyDescent="0.25">
      <c r="B8" s="10" t="s">
        <v>17</v>
      </c>
      <c r="C8" s="11" t="s">
        <v>21</v>
      </c>
      <c r="D8" s="10" t="s">
        <v>18</v>
      </c>
      <c r="E8" s="10" t="s">
        <v>19</v>
      </c>
      <c r="F8" s="10" t="s">
        <v>20</v>
      </c>
      <c r="G8" s="10" t="s">
        <v>0</v>
      </c>
    </row>
    <row r="9" spans="1:31" s="3" customFormat="1" ht="15" customHeight="1" x14ac:dyDescent="0.25">
      <c r="B9" s="31" t="s">
        <v>11</v>
      </c>
      <c r="C9" s="24">
        <v>5</v>
      </c>
      <c r="D9" s="13">
        <v>1</v>
      </c>
      <c r="E9" s="27">
        <v>0</v>
      </c>
      <c r="F9" s="12">
        <f>ROUNDDOWN(E9*0.3,2)</f>
        <v>0</v>
      </c>
      <c r="G9" s="32">
        <f>ROUNDDOWN((E9+F9)*C9*D9,2)</f>
        <v>0</v>
      </c>
    </row>
    <row r="10" spans="1:31" s="3" customFormat="1" ht="15" customHeight="1" x14ac:dyDescent="0.25">
      <c r="B10" s="30" t="s">
        <v>3</v>
      </c>
      <c r="C10" s="25">
        <v>5</v>
      </c>
      <c r="D10" s="14">
        <v>1</v>
      </c>
      <c r="E10" s="28">
        <v>0</v>
      </c>
      <c r="F10" s="7">
        <f t="shared" ref="F10:F12" si="0">ROUNDDOWN(E10*0.3,2)</f>
        <v>0</v>
      </c>
      <c r="G10" s="33">
        <f t="shared" ref="G10:G17" si="1">ROUNDDOWN((E10+F10)*C10*D10,2)</f>
        <v>0</v>
      </c>
    </row>
    <row r="11" spans="1:31" s="3" customFormat="1" ht="15" customHeight="1" x14ac:dyDescent="0.25">
      <c r="B11" s="30" t="s">
        <v>12</v>
      </c>
      <c r="C11" s="25">
        <v>1</v>
      </c>
      <c r="D11" s="14">
        <v>1</v>
      </c>
      <c r="E11" s="28">
        <v>0</v>
      </c>
      <c r="F11" s="7">
        <f t="shared" si="0"/>
        <v>0</v>
      </c>
      <c r="G11" s="33">
        <f t="shared" si="1"/>
        <v>0</v>
      </c>
    </row>
    <row r="12" spans="1:31" s="3" customFormat="1" ht="15" customHeight="1" x14ac:dyDescent="0.25">
      <c r="B12" s="30" t="s">
        <v>13</v>
      </c>
      <c r="C12" s="25">
        <v>1</v>
      </c>
      <c r="D12" s="14">
        <v>0.25</v>
      </c>
      <c r="E12" s="28">
        <v>0</v>
      </c>
      <c r="F12" s="7">
        <f t="shared" si="0"/>
        <v>0</v>
      </c>
      <c r="G12" s="33">
        <f t="shared" si="1"/>
        <v>0</v>
      </c>
    </row>
    <row r="13" spans="1:31" s="3" customFormat="1" ht="15" customHeight="1" x14ac:dyDescent="0.25">
      <c r="B13" s="30" t="s">
        <v>4</v>
      </c>
      <c r="C13" s="25">
        <v>1</v>
      </c>
      <c r="D13" s="14">
        <v>0.25</v>
      </c>
      <c r="E13" s="28">
        <v>0</v>
      </c>
      <c r="F13" s="7"/>
      <c r="G13" s="33">
        <f>ROUNDDOWN((E13+F13)*C13*D13,2)</f>
        <v>0</v>
      </c>
    </row>
    <row r="14" spans="1:31" s="3" customFormat="1" ht="15" customHeight="1" x14ac:dyDescent="0.25">
      <c r="B14" s="30" t="s">
        <v>5</v>
      </c>
      <c r="C14" s="25">
        <v>1</v>
      </c>
      <c r="D14" s="14">
        <v>0.25</v>
      </c>
      <c r="E14" s="28">
        <v>0</v>
      </c>
      <c r="F14" s="7"/>
      <c r="G14" s="33">
        <f>ROUNDDOWN((E14+F14)*C14*D14,2)</f>
        <v>0</v>
      </c>
    </row>
    <row r="15" spans="1:31" s="3" customFormat="1" ht="15" customHeight="1" x14ac:dyDescent="0.25">
      <c r="B15" s="30" t="s">
        <v>14</v>
      </c>
      <c r="C15" s="25">
        <v>1</v>
      </c>
      <c r="D15" s="14">
        <v>1</v>
      </c>
      <c r="E15" s="28">
        <v>0</v>
      </c>
      <c r="F15" s="5">
        <f>ROUNDDOWN(E15*0.3,2)</f>
        <v>0</v>
      </c>
      <c r="G15" s="33">
        <f>ROUNDDOWN((E15+F15)*C15*D15,2)</f>
        <v>0</v>
      </c>
    </row>
    <row r="16" spans="1:31" s="3" customFormat="1" ht="15" customHeight="1" x14ac:dyDescent="0.25">
      <c r="B16" s="30" t="s">
        <v>15</v>
      </c>
      <c r="C16" s="25">
        <v>1</v>
      </c>
      <c r="D16" s="39">
        <v>0.125</v>
      </c>
      <c r="E16" s="28">
        <v>0</v>
      </c>
      <c r="F16" s="5">
        <f t="shared" ref="F16:F17" si="2">ROUNDDOWN(E16*0.3,2)</f>
        <v>0</v>
      </c>
      <c r="G16" s="33">
        <f t="shared" si="1"/>
        <v>0</v>
      </c>
    </row>
    <row r="17" spans="2:7" s="3" customFormat="1" ht="15" customHeight="1" x14ac:dyDescent="0.25">
      <c r="B17" s="17" t="s">
        <v>16</v>
      </c>
      <c r="C17" s="26">
        <v>1</v>
      </c>
      <c r="D17" s="40">
        <v>0.125</v>
      </c>
      <c r="E17" s="29">
        <v>0</v>
      </c>
      <c r="F17" s="6">
        <f t="shared" si="2"/>
        <v>0</v>
      </c>
      <c r="G17" s="34">
        <f t="shared" si="1"/>
        <v>0</v>
      </c>
    </row>
    <row r="18" spans="2:7" s="8" customFormat="1" ht="10.050000000000001" customHeight="1" x14ac:dyDescent="0.25">
      <c r="B18" s="324"/>
      <c r="C18" s="324"/>
      <c r="D18" s="324"/>
      <c r="E18" s="324"/>
      <c r="F18" s="324"/>
      <c r="G18" s="324"/>
    </row>
    <row r="19" spans="2:7" s="3" customFormat="1" ht="15" customHeight="1" x14ac:dyDescent="0.25">
      <c r="B19" s="325" t="s">
        <v>38</v>
      </c>
      <c r="C19" s="325"/>
      <c r="D19" s="325"/>
      <c r="E19" s="325"/>
      <c r="F19" s="325"/>
      <c r="G19" s="19">
        <f>SUM(G21:G25)</f>
        <v>0</v>
      </c>
    </row>
    <row r="20" spans="2:7" s="3" customFormat="1" ht="7.5" customHeight="1" x14ac:dyDescent="0.25">
      <c r="B20" s="338"/>
      <c r="C20" s="339"/>
      <c r="D20" s="339"/>
      <c r="E20" s="339"/>
      <c r="F20" s="339"/>
      <c r="G20" s="340"/>
    </row>
    <row r="21" spans="2:7" s="3" customFormat="1" ht="15" customHeight="1" x14ac:dyDescent="0.25">
      <c r="B21" s="329" t="s">
        <v>6</v>
      </c>
      <c r="C21" s="329"/>
      <c r="D21" s="329"/>
      <c r="E21" s="329"/>
      <c r="F21" s="329"/>
      <c r="G21" s="35">
        <v>0</v>
      </c>
    </row>
    <row r="22" spans="2:7" s="3" customFormat="1" ht="15" customHeight="1" x14ac:dyDescent="0.25">
      <c r="B22" s="330" t="s">
        <v>7</v>
      </c>
      <c r="C22" s="330"/>
      <c r="D22" s="330"/>
      <c r="E22" s="330"/>
      <c r="F22" s="330"/>
      <c r="G22" s="36">
        <v>0</v>
      </c>
    </row>
    <row r="23" spans="2:7" s="3" customFormat="1" ht="15" customHeight="1" x14ac:dyDescent="0.25">
      <c r="B23" s="330" t="s">
        <v>8</v>
      </c>
      <c r="C23" s="330"/>
      <c r="D23" s="330"/>
      <c r="E23" s="330"/>
      <c r="F23" s="330"/>
      <c r="G23" s="36">
        <v>0</v>
      </c>
    </row>
    <row r="24" spans="2:7" s="3" customFormat="1" ht="15" customHeight="1" x14ac:dyDescent="0.25">
      <c r="B24" s="330" t="s">
        <v>42</v>
      </c>
      <c r="C24" s="330"/>
      <c r="D24" s="330"/>
      <c r="E24" s="330"/>
      <c r="F24" s="330"/>
      <c r="G24" s="36">
        <v>0</v>
      </c>
    </row>
    <row r="25" spans="2:7" s="3" customFormat="1" ht="15" customHeight="1" x14ac:dyDescent="0.25">
      <c r="B25" s="331" t="s">
        <v>37</v>
      </c>
      <c r="C25" s="331"/>
      <c r="D25" s="331"/>
      <c r="E25" s="331"/>
      <c r="F25" s="331"/>
      <c r="G25" s="37">
        <v>0</v>
      </c>
    </row>
    <row r="26" spans="2:7" s="8" customFormat="1" ht="10.050000000000001" customHeight="1" x14ac:dyDescent="0.25">
      <c r="B26" s="324"/>
      <c r="C26" s="324"/>
      <c r="D26" s="324"/>
      <c r="E26" s="324"/>
      <c r="F26" s="324"/>
      <c r="G26" s="324"/>
    </row>
    <row r="27" spans="2:7" s="3" customFormat="1" ht="15" customHeight="1" x14ac:dyDescent="0.25">
      <c r="B27" s="325" t="s">
        <v>31</v>
      </c>
      <c r="C27" s="325"/>
      <c r="D27" s="325"/>
      <c r="E27" s="325"/>
      <c r="F27" s="325"/>
      <c r="G27" s="19">
        <f>SUM(G29:G33)</f>
        <v>0</v>
      </c>
    </row>
    <row r="28" spans="2:7" s="3" customFormat="1" ht="7.5" customHeight="1" x14ac:dyDescent="0.25">
      <c r="B28" s="341"/>
      <c r="C28" s="342"/>
      <c r="D28" s="342"/>
      <c r="E28" s="342"/>
      <c r="F28" s="342"/>
      <c r="G28" s="343"/>
    </row>
    <row r="29" spans="2:7" s="3" customFormat="1" ht="15" customHeight="1" x14ac:dyDescent="0.25">
      <c r="B29" s="329" t="s">
        <v>43</v>
      </c>
      <c r="C29" s="329"/>
      <c r="D29" s="329"/>
      <c r="E29" s="329"/>
      <c r="F29" s="329"/>
      <c r="G29" s="35">
        <v>0</v>
      </c>
    </row>
    <row r="30" spans="2:7" s="3" customFormat="1" ht="15" customHeight="1" x14ac:dyDescent="0.25">
      <c r="B30" s="330" t="s">
        <v>50</v>
      </c>
      <c r="C30" s="330"/>
      <c r="D30" s="330"/>
      <c r="E30" s="330"/>
      <c r="F30" s="330"/>
      <c r="G30" s="36">
        <v>0</v>
      </c>
    </row>
    <row r="31" spans="2:7" s="3" customFormat="1" ht="15" customHeight="1" x14ac:dyDescent="0.25">
      <c r="B31" s="330" t="s">
        <v>51</v>
      </c>
      <c r="C31" s="333"/>
      <c r="D31" s="333"/>
      <c r="E31" s="333"/>
      <c r="F31" s="334"/>
      <c r="G31" s="36">
        <v>0</v>
      </c>
    </row>
    <row r="32" spans="2:7" s="3" customFormat="1" ht="15" customHeight="1" x14ac:dyDescent="0.25">
      <c r="B32" s="330" t="s">
        <v>44</v>
      </c>
      <c r="C32" s="333"/>
      <c r="D32" s="333"/>
      <c r="E32" s="333"/>
      <c r="F32" s="334"/>
      <c r="G32" s="36">
        <v>0</v>
      </c>
    </row>
    <row r="33" spans="2:9" s="3" customFormat="1" ht="15" customHeight="1" x14ac:dyDescent="0.25">
      <c r="B33" s="331" t="s">
        <v>35</v>
      </c>
      <c r="C33" s="331"/>
      <c r="D33" s="331"/>
      <c r="E33" s="331"/>
      <c r="F33" s="331"/>
      <c r="G33" s="37">
        <v>0</v>
      </c>
    </row>
    <row r="34" spans="2:9" s="8" customFormat="1" ht="10.050000000000001" customHeight="1" x14ac:dyDescent="0.25">
      <c r="B34" s="324"/>
      <c r="C34" s="324"/>
      <c r="D34" s="324"/>
      <c r="E34" s="324"/>
      <c r="F34" s="324"/>
      <c r="G34" s="324"/>
    </row>
    <row r="35" spans="2:9" s="3" customFormat="1" ht="15" customHeight="1" x14ac:dyDescent="0.25">
      <c r="B35" s="332" t="s">
        <v>32</v>
      </c>
      <c r="C35" s="332"/>
      <c r="D35" s="332"/>
      <c r="E35" s="332"/>
      <c r="F35" s="332"/>
      <c r="G35" s="20">
        <f>SUM(G37:G40)</f>
        <v>0</v>
      </c>
    </row>
    <row r="36" spans="2:9" s="3" customFormat="1" ht="7.5" customHeight="1" x14ac:dyDescent="0.25">
      <c r="B36" s="326"/>
      <c r="C36" s="327"/>
      <c r="D36" s="327"/>
      <c r="E36" s="327"/>
      <c r="F36" s="327"/>
      <c r="G36" s="328"/>
    </row>
    <row r="37" spans="2:9" s="3" customFormat="1" ht="15" customHeight="1" x14ac:dyDescent="0.25">
      <c r="B37" s="329" t="s">
        <v>48</v>
      </c>
      <c r="C37" s="329"/>
      <c r="D37" s="329"/>
      <c r="E37" s="329"/>
      <c r="F37" s="329"/>
      <c r="G37" s="35">
        <v>0</v>
      </c>
    </row>
    <row r="38" spans="2:9" s="3" customFormat="1" ht="15" customHeight="1" x14ac:dyDescent="0.25">
      <c r="B38" s="330" t="s">
        <v>52</v>
      </c>
      <c r="C38" s="330"/>
      <c r="D38" s="330"/>
      <c r="E38" s="330"/>
      <c r="F38" s="330"/>
      <c r="G38" s="36">
        <v>0</v>
      </c>
    </row>
    <row r="39" spans="2:9" s="3" customFormat="1" ht="15" customHeight="1" x14ac:dyDescent="0.25">
      <c r="B39" s="330" t="s">
        <v>53</v>
      </c>
      <c r="C39" s="333"/>
      <c r="D39" s="333"/>
      <c r="E39" s="333"/>
      <c r="F39" s="334"/>
      <c r="G39" s="36">
        <v>0</v>
      </c>
    </row>
    <row r="40" spans="2:9" s="3" customFormat="1" ht="15" customHeight="1" x14ac:dyDescent="0.25">
      <c r="B40" s="354" t="s">
        <v>49</v>
      </c>
      <c r="C40" s="355"/>
      <c r="D40" s="355"/>
      <c r="E40" s="355"/>
      <c r="F40" s="356"/>
      <c r="G40" s="37">
        <v>0</v>
      </c>
    </row>
    <row r="41" spans="2:9" s="8" customFormat="1" ht="10.050000000000001" customHeight="1" x14ac:dyDescent="0.25">
      <c r="B41" s="324"/>
      <c r="C41" s="324"/>
      <c r="D41" s="324"/>
      <c r="E41" s="324"/>
      <c r="F41" s="324"/>
      <c r="G41" s="324"/>
    </row>
    <row r="42" spans="2:9" s="8" customFormat="1" ht="10.050000000000001" customHeight="1" x14ac:dyDescent="0.25">
      <c r="B42" s="324"/>
      <c r="C42" s="324"/>
      <c r="D42" s="324"/>
      <c r="E42" s="324"/>
      <c r="F42" s="324"/>
      <c r="G42" s="324"/>
    </row>
    <row r="43" spans="2:9" s="3" customFormat="1" ht="15" customHeight="1" x14ac:dyDescent="0.25">
      <c r="B43" s="325" t="s">
        <v>41</v>
      </c>
      <c r="C43" s="325"/>
      <c r="D43" s="325"/>
      <c r="E43" s="325"/>
      <c r="F43" s="325"/>
      <c r="G43" s="19">
        <f>G6+G19+G27+G35</f>
        <v>0</v>
      </c>
    </row>
    <row r="44" spans="2:9" s="8" customFormat="1" ht="10.050000000000001" customHeight="1" x14ac:dyDescent="0.25">
      <c r="B44" s="324"/>
      <c r="C44" s="324"/>
      <c r="D44" s="324"/>
      <c r="E44" s="324"/>
      <c r="F44" s="324"/>
      <c r="G44" s="324"/>
    </row>
    <row r="45" spans="2:9" s="3" customFormat="1" ht="15" customHeight="1" x14ac:dyDescent="0.25">
      <c r="B45" s="325" t="s">
        <v>36</v>
      </c>
      <c r="C45" s="325"/>
      <c r="D45" s="325"/>
      <c r="E45" s="325"/>
      <c r="F45" s="325"/>
      <c r="G45" s="21">
        <v>275</v>
      </c>
    </row>
    <row r="46" spans="2:9" s="8" customFormat="1" ht="10.050000000000001" customHeight="1" x14ac:dyDescent="0.25">
      <c r="B46" s="324"/>
      <c r="C46" s="324"/>
      <c r="D46" s="324"/>
      <c r="E46" s="324"/>
      <c r="F46" s="324"/>
      <c r="G46" s="324"/>
    </row>
    <row r="47" spans="2:9" s="3" customFormat="1" ht="19.95" customHeight="1" x14ac:dyDescent="0.25">
      <c r="B47" s="323" t="s">
        <v>22</v>
      </c>
      <c r="C47" s="323"/>
      <c r="D47" s="323"/>
      <c r="E47" s="323"/>
      <c r="F47" s="323"/>
      <c r="G47" s="38">
        <f>ROUNDDOWN(G43/G45,2)</f>
        <v>0</v>
      </c>
      <c r="H47" s="9"/>
      <c r="I47" s="9"/>
    </row>
    <row r="48" spans="2:9" s="3" customFormat="1" x14ac:dyDescent="0.25"/>
    <row r="49" spans="6:6" s="3" customFormat="1" ht="14.4" x14ac:dyDescent="0.3">
      <c r="F49" s="4"/>
    </row>
    <row r="50" spans="6:6" s="3" customFormat="1" x14ac:dyDescent="0.25"/>
    <row r="51" spans="6:6" s="3" customFormat="1" x14ac:dyDescent="0.25"/>
    <row r="52" spans="6:6" s="3" customFormat="1" x14ac:dyDescent="0.25"/>
    <row r="53" spans="6:6" s="3" customFormat="1" x14ac:dyDescent="0.25"/>
    <row r="54" spans="6:6" s="3" customFormat="1" x14ac:dyDescent="0.25"/>
    <row r="55" spans="6:6" s="3" customFormat="1" x14ac:dyDescent="0.25"/>
    <row r="56" spans="6:6" s="3" customFormat="1" x14ac:dyDescent="0.25"/>
    <row r="57" spans="6:6" s="3" customFormat="1" x14ac:dyDescent="0.25"/>
    <row r="58" spans="6:6" s="3" customFormat="1" x14ac:dyDescent="0.25"/>
    <row r="59" spans="6:6" s="3" customFormat="1" x14ac:dyDescent="0.25"/>
    <row r="60" spans="6:6" s="3" customFormat="1" x14ac:dyDescent="0.25"/>
    <row r="61" spans="6:6" s="3" customFormat="1" x14ac:dyDescent="0.25"/>
    <row r="62" spans="6:6" s="3" customFormat="1" x14ac:dyDescent="0.25"/>
    <row r="63" spans="6:6" s="3" customFormat="1" x14ac:dyDescent="0.25"/>
    <row r="64" spans="6:6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</sheetData>
  <sheetProtection formatColumns="0" selectLockedCells="1" autoFilter="0"/>
  <mergeCells count="36">
    <mergeCell ref="B44:G44"/>
    <mergeCell ref="B45:F45"/>
    <mergeCell ref="B46:G46"/>
    <mergeCell ref="B47:F47"/>
    <mergeCell ref="B32:F32"/>
    <mergeCell ref="B39:F39"/>
    <mergeCell ref="B37:F37"/>
    <mergeCell ref="B38:F38"/>
    <mergeCell ref="B40:F40"/>
    <mergeCell ref="B41:G41"/>
    <mergeCell ref="B42:G42"/>
    <mergeCell ref="B43:F43"/>
    <mergeCell ref="B36:G36"/>
    <mergeCell ref="B30:F30"/>
    <mergeCell ref="B31:F31"/>
    <mergeCell ref="B33:F33"/>
    <mergeCell ref="B34:G34"/>
    <mergeCell ref="B35:F35"/>
    <mergeCell ref="B29:F29"/>
    <mergeCell ref="B18:G18"/>
    <mergeCell ref="B19:F19"/>
    <mergeCell ref="B20:G20"/>
    <mergeCell ref="B21:F21"/>
    <mergeCell ref="B22:F22"/>
    <mergeCell ref="B23:F23"/>
    <mergeCell ref="B24:F24"/>
    <mergeCell ref="B25:F25"/>
    <mergeCell ref="B26:G26"/>
    <mergeCell ref="B27:F27"/>
    <mergeCell ref="B28:G28"/>
    <mergeCell ref="B7:G7"/>
    <mergeCell ref="B2:G2"/>
    <mergeCell ref="B3:G3"/>
    <mergeCell ref="B4:G4"/>
    <mergeCell ref="B5:G5"/>
    <mergeCell ref="B6:F6"/>
  </mergeCells>
  <pageMargins left="0.51181102362204722" right="0.51181102362204722" top="0.39370078740157483" bottom="0.39370078740157483" header="0.31496062992125984" footer="0.31496062992125984"/>
  <pageSetup paperSize="9" fitToWidth="0" orientation="portrait" r:id="rId1"/>
  <headerFooter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A743A-1E5E-4FC9-AFA5-4779AE8262FD}">
  <sheetPr>
    <pageSetUpPr fitToPage="1"/>
  </sheetPr>
  <dimension ref="A1:AO52"/>
  <sheetViews>
    <sheetView view="pageBreakPreview" zoomScale="85" zoomScaleNormal="100" zoomScaleSheetLayoutView="85" workbookViewId="0"/>
  </sheetViews>
  <sheetFormatPr defaultRowHeight="14.4" outlineLevelCol="1" x14ac:dyDescent="0.3"/>
  <cols>
    <col min="1" max="1" width="3.109375" style="2" customWidth="1"/>
    <col min="2" max="2" width="8.77734375" customWidth="1"/>
    <col min="3" max="3" width="9.5546875" hidden="1" customWidth="1" outlineLevel="1"/>
    <col min="4" max="4" width="53.88671875" style="73" customWidth="1" collapsed="1"/>
    <col min="5" max="5" width="10.21875" bestFit="1" customWidth="1"/>
    <col min="6" max="6" width="4.77734375" bestFit="1" customWidth="1"/>
    <col min="7" max="7" width="9" customWidth="1"/>
    <col min="8" max="8" width="15.77734375" customWidth="1"/>
    <col min="9" max="9" width="15.77734375" style="74" customWidth="1"/>
    <col min="10" max="10" width="15.77734375" customWidth="1"/>
    <col min="11" max="11" width="11.6640625" style="2" bestFit="1" customWidth="1"/>
    <col min="12" max="12" width="8.88671875" style="2"/>
    <col min="13" max="13" width="26.44140625" style="2" customWidth="1"/>
    <col min="14" max="14" width="25" style="2" customWidth="1"/>
    <col min="15" max="41" width="8.88671875" style="2"/>
  </cols>
  <sheetData>
    <row r="1" spans="1:41" s="2" customFormat="1" x14ac:dyDescent="0.3">
      <c r="A1" s="22"/>
      <c r="D1" s="42"/>
      <c r="I1" s="43"/>
    </row>
    <row r="2" spans="1:41" ht="30" customHeight="1" x14ac:dyDescent="0.3">
      <c r="B2" s="365" t="s">
        <v>854</v>
      </c>
      <c r="C2" s="366"/>
      <c r="D2" s="366"/>
      <c r="E2" s="366"/>
      <c r="F2" s="366"/>
      <c r="G2" s="366"/>
      <c r="H2" s="366"/>
      <c r="I2" s="366"/>
      <c r="J2" s="367"/>
    </row>
    <row r="3" spans="1:41" ht="15" customHeight="1" x14ac:dyDescent="0.3">
      <c r="B3" s="368" t="s">
        <v>143</v>
      </c>
      <c r="C3" s="369"/>
      <c r="D3" s="369"/>
      <c r="E3" s="369"/>
      <c r="F3" s="369"/>
      <c r="G3" s="369"/>
      <c r="H3" s="369"/>
      <c r="I3" s="369"/>
      <c r="J3" s="370"/>
    </row>
    <row r="4" spans="1:41" ht="15" customHeight="1" x14ac:dyDescent="0.3">
      <c r="B4" s="371" t="s">
        <v>852</v>
      </c>
      <c r="C4" s="372"/>
      <c r="D4" s="372"/>
      <c r="E4" s="372"/>
      <c r="F4" s="372"/>
      <c r="G4" s="372"/>
      <c r="H4" s="372"/>
      <c r="I4" s="372"/>
      <c r="J4" s="373"/>
      <c r="K4" s="44"/>
      <c r="L4" s="44"/>
    </row>
    <row r="5" spans="1:41" s="2" customFormat="1" ht="4.95" customHeight="1" x14ac:dyDescent="0.3">
      <c r="B5" s="45"/>
      <c r="C5" s="45"/>
      <c r="D5" s="45"/>
      <c r="E5" s="45"/>
      <c r="F5" s="45"/>
      <c r="G5" s="45"/>
      <c r="H5" s="45"/>
      <c r="I5" s="45"/>
      <c r="J5" s="45"/>
    </row>
    <row r="6" spans="1:41" s="2" customFormat="1" ht="15" customHeight="1" x14ac:dyDescent="0.3">
      <c r="B6" s="357" t="s">
        <v>64</v>
      </c>
      <c r="C6" s="357"/>
      <c r="D6" s="357"/>
      <c r="E6" s="374">
        <f>'Anexo I.a.ND'!G45</f>
        <v>0</v>
      </c>
      <c r="F6" s="374"/>
      <c r="G6" s="45"/>
      <c r="H6" s="45"/>
      <c r="I6" s="45"/>
      <c r="J6" s="45"/>
    </row>
    <row r="7" spans="1:41" s="2" customFormat="1" ht="15" customHeight="1" x14ac:dyDescent="0.3">
      <c r="B7" s="357" t="s">
        <v>65</v>
      </c>
      <c r="C7" s="357"/>
      <c r="D7" s="357"/>
      <c r="E7" s="374">
        <f>'Anexo I.b.ND'!G47</f>
        <v>0</v>
      </c>
      <c r="F7" s="374"/>
      <c r="G7" s="45"/>
      <c r="H7" s="45"/>
      <c r="I7" s="45"/>
      <c r="J7" s="45"/>
    </row>
    <row r="8" spans="1:41" s="2" customFormat="1" ht="4.95" customHeight="1" x14ac:dyDescent="0.3">
      <c r="B8" s="139" t="s">
        <v>1</v>
      </c>
      <c r="C8" s="48"/>
      <c r="D8" s="49"/>
      <c r="E8" s="48"/>
      <c r="F8" s="48"/>
      <c r="G8" s="48"/>
      <c r="H8" s="48"/>
      <c r="I8" s="48"/>
      <c r="J8" s="45"/>
    </row>
    <row r="9" spans="1:41" ht="15" customHeight="1" x14ac:dyDescent="0.3">
      <c r="B9" s="358" t="s">
        <v>73</v>
      </c>
      <c r="C9" s="380" t="s">
        <v>54</v>
      </c>
      <c r="D9" s="381"/>
      <c r="E9" s="375" t="s">
        <v>55</v>
      </c>
      <c r="F9" s="375" t="s">
        <v>21</v>
      </c>
      <c r="G9" s="375" t="s">
        <v>56</v>
      </c>
      <c r="H9" s="376" t="s">
        <v>57</v>
      </c>
      <c r="I9" s="376"/>
      <c r="J9" s="376"/>
    </row>
    <row r="10" spans="1:41" ht="30" customHeight="1" x14ac:dyDescent="0.3">
      <c r="B10" s="359"/>
      <c r="C10" s="382"/>
      <c r="D10" s="383"/>
      <c r="E10" s="375"/>
      <c r="F10" s="375"/>
      <c r="G10" s="375"/>
      <c r="H10" s="51" t="s">
        <v>58</v>
      </c>
      <c r="I10" s="52" t="str">
        <f>CONCATENATE("UNITÁRIO C/ BDI (",TEXT('Anexo I.h.ND'!$I$27,"0,00%"),")")</f>
        <v>UNITÁRIO C/ BDI (25,71%)</v>
      </c>
      <c r="J10" s="51" t="s">
        <v>59</v>
      </c>
    </row>
    <row r="11" spans="1:41" s="2" customFormat="1" ht="4.95" customHeight="1" x14ac:dyDescent="0.3">
      <c r="B11" s="45"/>
      <c r="C11" s="45"/>
      <c r="D11" s="45"/>
      <c r="E11" s="45"/>
      <c r="F11" s="45"/>
      <c r="G11" s="45"/>
      <c r="H11" s="45"/>
      <c r="I11" s="45"/>
      <c r="J11" s="45"/>
    </row>
    <row r="12" spans="1:41" ht="19.95" customHeight="1" x14ac:dyDescent="0.3">
      <c r="B12" s="82">
        <v>1</v>
      </c>
      <c r="C12" s="360" t="s">
        <v>74</v>
      </c>
      <c r="D12" s="361"/>
      <c r="E12" s="361"/>
      <c r="F12" s="361"/>
      <c r="G12" s="361"/>
      <c r="H12" s="361"/>
      <c r="I12" s="362"/>
      <c r="J12" s="46">
        <f>SUM(J13:J25)</f>
        <v>0</v>
      </c>
    </row>
    <row r="13" spans="1:41" s="60" customFormat="1" ht="30" customHeight="1" x14ac:dyDescent="0.3">
      <c r="A13" s="2"/>
      <c r="B13" s="127" t="s">
        <v>75</v>
      </c>
      <c r="C13" s="116"/>
      <c r="D13" s="117" t="s">
        <v>90</v>
      </c>
      <c r="E13" s="138" t="s">
        <v>88</v>
      </c>
      <c r="F13" s="138">
        <v>570</v>
      </c>
      <c r="G13" s="120">
        <v>5.3999999999999999E-2</v>
      </c>
      <c r="H13" s="121">
        <f t="shared" ref="H13:H24" si="0">ROUNDDOWN($E$7*G13,2)</f>
        <v>0</v>
      </c>
      <c r="I13" s="122">
        <f>ROUNDDOWN(H13*(1+'Anexo I.h.ND'!$I$27),2)</f>
        <v>0</v>
      </c>
      <c r="J13" s="122">
        <f t="shared" ref="J13:J24" si="1">ROUNDDOWN(I13*F13,2)</f>
        <v>0</v>
      </c>
      <c r="K13" s="1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s="60" customFormat="1" ht="30" customHeight="1" x14ac:dyDescent="0.3">
      <c r="A14" s="2"/>
      <c r="B14" s="83" t="s">
        <v>76</v>
      </c>
      <c r="C14" s="53"/>
      <c r="D14" s="54" t="s">
        <v>144</v>
      </c>
      <c r="E14" s="85" t="s">
        <v>88</v>
      </c>
      <c r="F14" s="85">
        <v>1520</v>
      </c>
      <c r="G14" s="57">
        <v>4.2999999999999997E-2</v>
      </c>
      <c r="H14" s="58">
        <f t="shared" si="0"/>
        <v>0</v>
      </c>
      <c r="I14" s="59">
        <f>ROUNDDOWN(H14*(1+'Anexo I.h.ND'!$I$27),2)</f>
        <v>0</v>
      </c>
      <c r="J14" s="59">
        <f t="shared" si="1"/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s="60" customFormat="1" ht="30" customHeight="1" x14ac:dyDescent="0.3">
      <c r="A15" s="2"/>
      <c r="B15" s="83" t="s">
        <v>77</v>
      </c>
      <c r="C15" s="53"/>
      <c r="D15" s="54" t="s">
        <v>145</v>
      </c>
      <c r="E15" s="85" t="s">
        <v>88</v>
      </c>
      <c r="F15" s="85">
        <v>593</v>
      </c>
      <c r="G15" s="57">
        <v>5.2999999999999999E-2</v>
      </c>
      <c r="H15" s="58">
        <f t="shared" si="0"/>
        <v>0</v>
      </c>
      <c r="I15" s="59">
        <f>ROUNDDOWN(H15*(1+'Anexo I.h.ND'!$I$27),2)</f>
        <v>0</v>
      </c>
      <c r="J15" s="59">
        <f t="shared" si="1"/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s="60" customFormat="1" ht="30" customHeight="1" x14ac:dyDescent="0.3">
      <c r="A16" s="2"/>
      <c r="B16" s="131" t="s">
        <v>78</v>
      </c>
      <c r="C16" s="132"/>
      <c r="D16" s="133" t="s">
        <v>288</v>
      </c>
      <c r="E16" s="134" t="s">
        <v>89</v>
      </c>
      <c r="F16" s="134">
        <v>54</v>
      </c>
      <c r="G16" s="135">
        <v>0.84199999999999997</v>
      </c>
      <c r="H16" s="136">
        <f t="shared" si="0"/>
        <v>0</v>
      </c>
      <c r="I16" s="137">
        <f>ROUNDDOWN(H16*(1+'Anexo I.h.ND'!$I$27),2)</f>
        <v>0</v>
      </c>
      <c r="J16" s="137">
        <f t="shared" si="1"/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s="60" customFormat="1" ht="30" customHeight="1" x14ac:dyDescent="0.3">
      <c r="A17" s="2"/>
      <c r="B17" s="83" t="s">
        <v>79</v>
      </c>
      <c r="C17" s="53"/>
      <c r="D17" s="54" t="s">
        <v>67</v>
      </c>
      <c r="E17" s="85" t="s">
        <v>89</v>
      </c>
      <c r="F17" s="85">
        <v>24</v>
      </c>
      <c r="G17" s="57">
        <v>1.6830000000000001</v>
      </c>
      <c r="H17" s="58">
        <f t="shared" si="0"/>
        <v>0</v>
      </c>
      <c r="I17" s="59">
        <f>ROUNDDOWN(H17*(1+'Anexo I.h.ND'!$I$27),2)</f>
        <v>0</v>
      </c>
      <c r="J17" s="59">
        <f t="shared" si="1"/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s="60" customFormat="1" ht="30" customHeight="1" x14ac:dyDescent="0.3">
      <c r="A18" s="2"/>
      <c r="B18" s="83" t="s">
        <v>80</v>
      </c>
      <c r="C18" s="53"/>
      <c r="D18" s="54" t="s">
        <v>72</v>
      </c>
      <c r="E18" s="85" t="s">
        <v>89</v>
      </c>
      <c r="F18" s="85">
        <v>2</v>
      </c>
      <c r="G18" s="57">
        <v>1.089</v>
      </c>
      <c r="H18" s="58">
        <f t="shared" si="0"/>
        <v>0</v>
      </c>
      <c r="I18" s="59">
        <f>ROUNDDOWN(H18*(1+'Anexo I.h.ND'!$I$27),2)</f>
        <v>0</v>
      </c>
      <c r="J18" s="59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s="60" customFormat="1" ht="30" customHeight="1" x14ac:dyDescent="0.3">
      <c r="A19" s="2"/>
      <c r="B19" s="83" t="s">
        <v>81</v>
      </c>
      <c r="C19" s="53"/>
      <c r="D19" s="54" t="s">
        <v>70</v>
      </c>
      <c r="E19" s="85" t="s">
        <v>89</v>
      </c>
      <c r="F19" s="85">
        <v>2</v>
      </c>
      <c r="G19" s="57">
        <v>3.3849999999999998</v>
      </c>
      <c r="H19" s="58">
        <f t="shared" si="0"/>
        <v>0</v>
      </c>
      <c r="I19" s="59">
        <f>ROUNDDOWN(H19*(1+'Anexo I.h.ND'!$I$27),2)</f>
        <v>0</v>
      </c>
      <c r="J19" s="59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s="60" customFormat="1" ht="30" customHeight="1" x14ac:dyDescent="0.3">
      <c r="A20" s="2"/>
      <c r="B20" s="83" t="s">
        <v>82</v>
      </c>
      <c r="C20" s="53"/>
      <c r="D20" s="54" t="s">
        <v>146</v>
      </c>
      <c r="E20" s="85" t="s">
        <v>89</v>
      </c>
      <c r="F20" s="85">
        <v>6</v>
      </c>
      <c r="G20" s="57">
        <v>2.82</v>
      </c>
      <c r="H20" s="58">
        <f t="shared" si="0"/>
        <v>0</v>
      </c>
      <c r="I20" s="59">
        <f>ROUNDDOWN(H20*(1+'Anexo I.h.ND'!$I$27),2)</f>
        <v>0</v>
      </c>
      <c r="J20" s="59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s="60" customFormat="1" ht="30" customHeight="1" x14ac:dyDescent="0.3">
      <c r="A21" s="2"/>
      <c r="B21" s="83" t="s">
        <v>83</v>
      </c>
      <c r="C21" s="53"/>
      <c r="D21" s="54" t="s">
        <v>69</v>
      </c>
      <c r="E21" s="85" t="s">
        <v>89</v>
      </c>
      <c r="F21" s="85">
        <v>2</v>
      </c>
      <c r="G21" s="57">
        <v>3.1</v>
      </c>
      <c r="H21" s="58">
        <f t="shared" si="0"/>
        <v>0</v>
      </c>
      <c r="I21" s="59">
        <f>ROUNDDOWN(H21*(1+'Anexo I.h.ND'!$I$27),2)</f>
        <v>0</v>
      </c>
      <c r="J21" s="59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s="60" customFormat="1" ht="30" customHeight="1" x14ac:dyDescent="0.3">
      <c r="A22" s="2"/>
      <c r="B22" s="83" t="s">
        <v>84</v>
      </c>
      <c r="C22" s="53"/>
      <c r="D22" s="54" t="s">
        <v>68</v>
      </c>
      <c r="E22" s="85" t="s">
        <v>89</v>
      </c>
      <c r="F22" s="85">
        <v>2</v>
      </c>
      <c r="G22" s="57">
        <v>6.2</v>
      </c>
      <c r="H22" s="58">
        <f t="shared" si="0"/>
        <v>0</v>
      </c>
      <c r="I22" s="59">
        <f>ROUNDDOWN(H22*(1+'Anexo I.h.ND'!$I$27),2)</f>
        <v>0</v>
      </c>
      <c r="J22" s="59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s="60" customFormat="1" ht="30" customHeight="1" x14ac:dyDescent="0.3">
      <c r="A23" s="2"/>
      <c r="B23" s="83" t="s">
        <v>85</v>
      </c>
      <c r="C23" s="53"/>
      <c r="D23" s="54" t="s">
        <v>147</v>
      </c>
      <c r="E23" s="85" t="s">
        <v>89</v>
      </c>
      <c r="F23" s="85">
        <v>2</v>
      </c>
      <c r="G23" s="57">
        <v>7.45</v>
      </c>
      <c r="H23" s="58">
        <f t="shared" si="0"/>
        <v>0</v>
      </c>
      <c r="I23" s="59">
        <f>ROUNDDOWN(H23*(1+'Anexo I.h.ND'!$I$27),2)</f>
        <v>0</v>
      </c>
      <c r="J23" s="59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s="60" customFormat="1" ht="30" customHeight="1" x14ac:dyDescent="0.3">
      <c r="A24" s="2"/>
      <c r="B24" s="83" t="s">
        <v>86</v>
      </c>
      <c r="C24" s="53"/>
      <c r="D24" s="54" t="s">
        <v>71</v>
      </c>
      <c r="E24" s="85" t="s">
        <v>89</v>
      </c>
      <c r="F24" s="85">
        <v>2</v>
      </c>
      <c r="G24" s="57">
        <v>3.1</v>
      </c>
      <c r="H24" s="58">
        <f t="shared" si="0"/>
        <v>0</v>
      </c>
      <c r="I24" s="59">
        <f>ROUNDDOWN(H24*(1+'Anexo I.h.ND'!$I$27),2)</f>
        <v>0</v>
      </c>
      <c r="J24" s="59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s="60" customFormat="1" ht="30" customHeight="1" x14ac:dyDescent="0.3">
      <c r="A25" s="2"/>
      <c r="B25" s="84" t="s">
        <v>87</v>
      </c>
      <c r="C25" s="62"/>
      <c r="D25" s="125" t="s">
        <v>148</v>
      </c>
      <c r="E25" s="64" t="s">
        <v>89</v>
      </c>
      <c r="F25" s="64">
        <v>2</v>
      </c>
      <c r="G25" s="115" t="s">
        <v>158</v>
      </c>
      <c r="H25" s="66">
        <v>0</v>
      </c>
      <c r="I25" s="67">
        <f>ROUNDDOWN(H25*(1+'Anexo I.h.ND'!$I$27),2)</f>
        <v>0</v>
      </c>
      <c r="J25" s="67">
        <f>ROUNDUP(I25*F25,2)</f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ht="10.050000000000001" customHeight="1" x14ac:dyDescent="0.3">
      <c r="B26" s="68"/>
      <c r="C26" s="68"/>
      <c r="D26" s="68"/>
      <c r="E26" s="68"/>
      <c r="F26" s="68"/>
      <c r="G26" s="68"/>
      <c r="H26" s="68"/>
      <c r="I26" s="68"/>
      <c r="J26" s="68"/>
    </row>
    <row r="27" spans="1:41" ht="19.95" customHeight="1" x14ac:dyDescent="0.3">
      <c r="B27" s="82">
        <v>2</v>
      </c>
      <c r="C27" s="360" t="s">
        <v>149</v>
      </c>
      <c r="D27" s="361"/>
      <c r="E27" s="361"/>
      <c r="F27" s="361"/>
      <c r="G27" s="361"/>
      <c r="H27" s="361"/>
      <c r="I27" s="362"/>
      <c r="J27" s="46">
        <f>SUM(J29:J31)</f>
        <v>0</v>
      </c>
    </row>
    <row r="28" spans="1:41" s="2" customFormat="1" ht="4.95" customHeight="1" x14ac:dyDescent="0.3">
      <c r="B28" s="47" t="s">
        <v>1</v>
      </c>
      <c r="C28" s="48"/>
      <c r="D28" s="49"/>
      <c r="E28" s="48"/>
      <c r="F28" s="48"/>
      <c r="G28" s="48"/>
      <c r="H28" s="48"/>
      <c r="I28" s="48"/>
      <c r="J28" s="50"/>
    </row>
    <row r="29" spans="1:41" s="60" customFormat="1" ht="30" customHeight="1" x14ac:dyDescent="0.3">
      <c r="A29" s="2"/>
      <c r="B29" s="127" t="s">
        <v>150</v>
      </c>
      <c r="C29" s="116"/>
      <c r="D29" s="117" t="s">
        <v>63</v>
      </c>
      <c r="E29" s="118" t="s">
        <v>89</v>
      </c>
      <c r="F29" s="118">
        <v>1</v>
      </c>
      <c r="G29" s="119">
        <v>2.2949999999999999</v>
      </c>
      <c r="H29" s="121">
        <f>ROUNDDOWN($E$6*G29,2)</f>
        <v>0</v>
      </c>
      <c r="I29" s="122">
        <f>ROUNDDOWN(H29*(1+'Anexo I.h.ND'!$I$27),2)</f>
        <v>0</v>
      </c>
      <c r="J29" s="122">
        <f>ROUNDUP(I29*F29,2)</f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s="60" customFormat="1" ht="30" customHeight="1" x14ac:dyDescent="0.3">
      <c r="A30" s="2"/>
      <c r="B30" s="83" t="s">
        <v>151</v>
      </c>
      <c r="C30" s="53"/>
      <c r="D30" s="54" t="s">
        <v>62</v>
      </c>
      <c r="E30" s="55" t="s">
        <v>89</v>
      </c>
      <c r="F30" s="55">
        <v>1</v>
      </c>
      <c r="G30" s="56">
        <v>0.54</v>
      </c>
      <c r="H30" s="58">
        <f>ROUNDDOWN($E$6*G30,2)</f>
        <v>0</v>
      </c>
      <c r="I30" s="59">
        <f>ROUNDDOWN(H30*(1+'Anexo I.h.ND'!$I$27),2)</f>
        <v>0</v>
      </c>
      <c r="J30" s="59">
        <f>ROUNDUP(I30*F30,2)</f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s="60" customFormat="1" ht="30" customHeight="1" x14ac:dyDescent="0.3">
      <c r="A31" s="2"/>
      <c r="B31" s="84" t="s">
        <v>152</v>
      </c>
      <c r="C31" s="62"/>
      <c r="D31" s="63" t="s">
        <v>60</v>
      </c>
      <c r="E31" s="64" t="s">
        <v>61</v>
      </c>
      <c r="F31" s="64">
        <v>6</v>
      </c>
      <c r="G31" s="61" t="s">
        <v>158</v>
      </c>
      <c r="H31" s="123">
        <v>0</v>
      </c>
      <c r="I31" s="67">
        <f>ROUNDDOWN(H31*(1+'Anexo I.h.ND'!$I$27),2)</f>
        <v>0</v>
      </c>
      <c r="J31" s="124">
        <f>ROUNDUP(I31*F31,2)</f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ht="10.050000000000001" customHeight="1" x14ac:dyDescent="0.3">
      <c r="B32" s="128"/>
      <c r="C32" s="68"/>
      <c r="D32" s="68"/>
      <c r="E32" s="68"/>
      <c r="F32" s="68"/>
      <c r="G32" s="68"/>
      <c r="H32" s="68"/>
      <c r="I32" s="68"/>
      <c r="J32" s="68"/>
    </row>
    <row r="33" spans="1:41" ht="19.95" customHeight="1" x14ac:dyDescent="0.3">
      <c r="A33"/>
      <c r="B33" s="129">
        <v>3</v>
      </c>
      <c r="C33" s="360" t="s">
        <v>153</v>
      </c>
      <c r="D33" s="361"/>
      <c r="E33" s="361"/>
      <c r="F33" s="361"/>
      <c r="G33" s="361"/>
      <c r="H33" s="361"/>
      <c r="I33" s="362"/>
      <c r="J33" s="46">
        <f>SUM(J35:J36)</f>
        <v>0</v>
      </c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</row>
    <row r="34" spans="1:41" ht="4.95" customHeight="1" x14ac:dyDescent="0.3">
      <c r="A34"/>
      <c r="B34" s="130" t="s">
        <v>1</v>
      </c>
      <c r="C34" s="69"/>
      <c r="D34" s="70"/>
      <c r="E34" s="69"/>
      <c r="F34" s="69"/>
      <c r="G34" s="69"/>
      <c r="H34" s="69"/>
      <c r="I34" s="69"/>
      <c r="J34" s="71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 ht="45" customHeight="1" x14ac:dyDescent="0.3">
      <c r="B35" s="127" t="s">
        <v>154</v>
      </c>
      <c r="C35" s="116"/>
      <c r="D35" s="117" t="s">
        <v>155</v>
      </c>
      <c r="E35" s="118" t="s">
        <v>89</v>
      </c>
      <c r="F35" s="118">
        <v>1</v>
      </c>
      <c r="G35" s="119" t="s">
        <v>158</v>
      </c>
      <c r="H35" s="121">
        <v>0</v>
      </c>
      <c r="I35" s="122">
        <f>ROUNDDOWN(H35*(1+'Anexo I.h.ND'!$I$27),2)</f>
        <v>0</v>
      </c>
      <c r="J35" s="126">
        <f>ROUNDUP(I35*F35,2)</f>
        <v>0</v>
      </c>
    </row>
    <row r="36" spans="1:41" ht="45" customHeight="1" x14ac:dyDescent="0.3">
      <c r="A36"/>
      <c r="B36" s="84" t="s">
        <v>157</v>
      </c>
      <c r="C36" s="62"/>
      <c r="D36" s="125" t="s">
        <v>156</v>
      </c>
      <c r="E36" s="64" t="s">
        <v>89</v>
      </c>
      <c r="F36" s="64">
        <v>1</v>
      </c>
      <c r="G36" s="65" t="s">
        <v>158</v>
      </c>
      <c r="H36" s="66">
        <v>0</v>
      </c>
      <c r="I36" s="67">
        <f>ROUNDDOWN(H36*(1+'Anexo I.h.ND'!$I$27),2)</f>
        <v>0</v>
      </c>
      <c r="J36" s="67">
        <f>ROUNDUP(I36*F36,2)</f>
        <v>0</v>
      </c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</row>
    <row r="37" spans="1:41" ht="15" customHeight="1" x14ac:dyDescent="0.3">
      <c r="A37"/>
      <c r="B37" s="48"/>
      <c r="C37" s="48"/>
      <c r="D37" s="49"/>
      <c r="E37" s="48"/>
      <c r="F37" s="48"/>
      <c r="G37" s="48"/>
      <c r="H37" s="48"/>
      <c r="I37" s="48"/>
      <c r="J37" s="48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 ht="19.95" customHeight="1" x14ac:dyDescent="0.3">
      <c r="A38"/>
      <c r="B38" s="150">
        <v>4</v>
      </c>
      <c r="C38" s="151"/>
      <c r="D38" s="377" t="s">
        <v>283</v>
      </c>
      <c r="E38" s="378"/>
      <c r="F38" s="378"/>
      <c r="G38" s="378"/>
      <c r="H38" s="378"/>
      <c r="I38" s="379"/>
      <c r="J38" s="72">
        <f>J12+J27+J33</f>
        <v>0</v>
      </c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</row>
    <row r="39" spans="1:41" ht="23.4" x14ac:dyDescent="0.45">
      <c r="A39"/>
      <c r="L39" s="364"/>
      <c r="M39" s="364"/>
      <c r="N39" s="75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</row>
    <row r="40" spans="1:41" x14ac:dyDescent="0.3">
      <c r="A40"/>
      <c r="G40" s="41"/>
      <c r="J40" s="76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</row>
    <row r="42" spans="1:41" ht="15.6" x14ac:dyDescent="0.3">
      <c r="A42"/>
      <c r="B42" s="363"/>
      <c r="C42" s="363"/>
      <c r="D42" s="363"/>
      <c r="E42" s="77"/>
      <c r="M42" s="78"/>
      <c r="N42" s="78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</row>
    <row r="43" spans="1:41" ht="15.6" x14ac:dyDescent="0.3">
      <c r="B43" s="363"/>
      <c r="C43" s="363"/>
      <c r="D43" s="363"/>
      <c r="E43" s="77"/>
    </row>
    <row r="44" spans="1:41" ht="15.6" x14ac:dyDescent="0.3">
      <c r="A44"/>
      <c r="B44" s="363"/>
      <c r="C44" s="363"/>
      <c r="D44" s="363"/>
      <c r="E44" s="77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 ht="15.6" x14ac:dyDescent="0.3">
      <c r="B45" s="363"/>
      <c r="C45" s="363"/>
      <c r="D45" s="363"/>
      <c r="E45" s="77"/>
    </row>
    <row r="46" spans="1:41" ht="15.6" x14ac:dyDescent="0.3">
      <c r="B46" s="363"/>
      <c r="C46" s="363"/>
      <c r="D46" s="363"/>
      <c r="E46" s="77"/>
    </row>
    <row r="47" spans="1:41" ht="15.6" x14ac:dyDescent="0.3">
      <c r="B47" s="363"/>
      <c r="C47" s="363"/>
      <c r="D47" s="363"/>
      <c r="E47" s="77"/>
    </row>
    <row r="48" spans="1:41" ht="15.6" x14ac:dyDescent="0.3">
      <c r="B48" s="363"/>
      <c r="C48" s="363"/>
      <c r="D48" s="363"/>
      <c r="E48" s="77"/>
    </row>
    <row r="49" spans="2:5" ht="15.6" x14ac:dyDescent="0.3">
      <c r="B49" s="79"/>
      <c r="C49" s="79"/>
      <c r="D49" s="79"/>
      <c r="E49" s="79"/>
    </row>
    <row r="50" spans="2:5" ht="15.6" x14ac:dyDescent="0.3">
      <c r="B50" s="79"/>
      <c r="C50" s="79"/>
      <c r="D50" s="79"/>
      <c r="E50" s="79"/>
    </row>
    <row r="51" spans="2:5" ht="15.6" x14ac:dyDescent="0.3">
      <c r="B51" s="79"/>
      <c r="C51" s="79"/>
      <c r="D51" s="80"/>
      <c r="E51" s="77"/>
    </row>
    <row r="52" spans="2:5" x14ac:dyDescent="0.3">
      <c r="E52" s="74"/>
    </row>
  </sheetData>
  <sheetProtection formatColumns="0" selectLockedCells="1"/>
  <mergeCells count="25">
    <mergeCell ref="B2:J2"/>
    <mergeCell ref="B3:J3"/>
    <mergeCell ref="B4:J4"/>
    <mergeCell ref="C27:I27"/>
    <mergeCell ref="C33:I33"/>
    <mergeCell ref="E6:F6"/>
    <mergeCell ref="E7:F7"/>
    <mergeCell ref="E9:E10"/>
    <mergeCell ref="F9:F10"/>
    <mergeCell ref="G9:G10"/>
    <mergeCell ref="H9:J9"/>
    <mergeCell ref="C9:D10"/>
    <mergeCell ref="B45:D45"/>
    <mergeCell ref="B46:D46"/>
    <mergeCell ref="B47:D47"/>
    <mergeCell ref="B48:D48"/>
    <mergeCell ref="L39:M39"/>
    <mergeCell ref="B42:D42"/>
    <mergeCell ref="B43:D43"/>
    <mergeCell ref="B6:D6"/>
    <mergeCell ref="B7:D7"/>
    <mergeCell ref="B9:B10"/>
    <mergeCell ref="C12:I12"/>
    <mergeCell ref="B44:D44"/>
    <mergeCell ref="D38:I38"/>
  </mergeCells>
  <phoneticPr fontId="2" type="noConversion"/>
  <pageMargins left="0.51181102362204722" right="0.51181102362204722" top="0.78740157480314965" bottom="0.78740157480314965" header="0.31496062992125984" footer="0.31496062992125984"/>
  <pageSetup paperSize="9" fitToHeight="0" orientation="landscape" r:id="rId1"/>
  <headerFooter>
    <oddFooter>Página &amp;P de &amp;N</oddFooter>
  </headerFooter>
  <rowBreaks count="1" manualBreakCount="1">
    <brk id="22" min="1" max="11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08434-8614-4715-8EF8-97227A9BB796}">
  <sheetPr>
    <pageSetUpPr fitToPage="1"/>
  </sheetPr>
  <dimension ref="A1:AU244"/>
  <sheetViews>
    <sheetView view="pageBreakPreview" zoomScale="85" zoomScaleNormal="100" zoomScaleSheetLayoutView="85" workbookViewId="0"/>
  </sheetViews>
  <sheetFormatPr defaultColWidth="9.109375" defaultRowHeight="14.4" x14ac:dyDescent="0.3"/>
  <cols>
    <col min="1" max="1" width="3.6640625" style="140" customWidth="1"/>
    <col min="2" max="2" width="6.77734375" style="147" bestFit="1" customWidth="1"/>
    <col min="3" max="3" width="89" style="145" bestFit="1" customWidth="1"/>
    <col min="4" max="4" width="5.77734375" style="146" customWidth="1"/>
    <col min="5" max="5" width="8.33203125" style="146" customWidth="1"/>
    <col min="6" max="6" width="14.44140625" style="144" customWidth="1"/>
    <col min="7" max="7" width="8.6640625" style="146" bestFit="1" customWidth="1"/>
    <col min="8" max="8" width="16.21875" style="146" bestFit="1" customWidth="1"/>
    <col min="9" max="9" width="17" style="140" customWidth="1"/>
    <col min="10" max="41" width="9.109375" style="140"/>
    <col min="42" max="16384" width="9.109375" style="144"/>
  </cols>
  <sheetData>
    <row r="1" spans="1:47" s="140" customFormat="1" x14ac:dyDescent="0.3">
      <c r="B1" s="143"/>
      <c r="C1" s="141"/>
      <c r="D1" s="142"/>
      <c r="E1" s="142"/>
      <c r="G1" s="142"/>
      <c r="H1" s="142"/>
    </row>
    <row r="2" spans="1:47" s="81" customFormat="1" ht="30" customHeight="1" x14ac:dyDescent="0.3">
      <c r="A2" s="87"/>
      <c r="B2" s="365" t="s">
        <v>855</v>
      </c>
      <c r="C2" s="366"/>
      <c r="D2" s="366"/>
      <c r="E2" s="366"/>
      <c r="F2" s="366"/>
      <c r="G2" s="366"/>
      <c r="H2" s="366"/>
      <c r="I2" s="36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</row>
    <row r="3" spans="1:47" s="81" customFormat="1" ht="15" customHeight="1" x14ac:dyDescent="0.3">
      <c r="A3" s="87"/>
      <c r="B3" s="368" t="s">
        <v>143</v>
      </c>
      <c r="C3" s="369"/>
      <c r="D3" s="369"/>
      <c r="E3" s="369"/>
      <c r="F3" s="369"/>
      <c r="G3" s="369"/>
      <c r="H3" s="369"/>
      <c r="I3" s="370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</row>
    <row r="4" spans="1:47" s="81" customFormat="1" ht="15" customHeight="1" x14ac:dyDescent="0.3">
      <c r="A4" s="87"/>
      <c r="B4" s="371" t="s">
        <v>852</v>
      </c>
      <c r="C4" s="372"/>
      <c r="D4" s="372"/>
      <c r="E4" s="372"/>
      <c r="F4" s="372"/>
      <c r="G4" s="372"/>
      <c r="H4" s="372"/>
      <c r="I4" s="373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</row>
    <row r="5" spans="1:47" s="87" customFormat="1" ht="15" customHeight="1" x14ac:dyDescent="0.3">
      <c r="B5" s="149"/>
      <c r="C5" s="148"/>
      <c r="D5" s="148"/>
      <c r="E5" s="148"/>
      <c r="F5" s="148"/>
      <c r="G5" s="148"/>
      <c r="H5" s="148"/>
      <c r="I5" s="148"/>
    </row>
    <row r="6" spans="1:47" s="152" customFormat="1" ht="15" customHeight="1" x14ac:dyDescent="0.3">
      <c r="B6" s="388" t="s">
        <v>73</v>
      </c>
      <c r="C6" s="390" t="s">
        <v>54</v>
      </c>
      <c r="D6" s="388" t="s">
        <v>55</v>
      </c>
      <c r="E6" s="388" t="s">
        <v>21</v>
      </c>
      <c r="F6" s="387" t="s">
        <v>159</v>
      </c>
      <c r="G6" s="387"/>
      <c r="H6" s="387"/>
      <c r="I6" s="387"/>
      <c r="AP6" s="153"/>
      <c r="AQ6" s="153"/>
      <c r="AR6" s="153"/>
      <c r="AS6" s="153"/>
      <c r="AT6" s="153"/>
      <c r="AU6" s="153"/>
    </row>
    <row r="7" spans="1:47" s="152" customFormat="1" ht="15" customHeight="1" x14ac:dyDescent="0.3">
      <c r="B7" s="389"/>
      <c r="C7" s="391"/>
      <c r="D7" s="389"/>
      <c r="E7" s="389"/>
      <c r="F7" s="154" t="s">
        <v>58</v>
      </c>
      <c r="G7" s="154" t="s">
        <v>117</v>
      </c>
      <c r="H7" s="155" t="s">
        <v>160</v>
      </c>
      <c r="I7" s="154" t="s">
        <v>0</v>
      </c>
      <c r="AP7" s="153"/>
      <c r="AQ7" s="153"/>
      <c r="AR7" s="153"/>
      <c r="AS7" s="153"/>
      <c r="AT7" s="153"/>
      <c r="AU7" s="153"/>
    </row>
    <row r="8" spans="1:47" s="152" customFormat="1" ht="5.0999999999999996" customHeight="1" x14ac:dyDescent="0.3">
      <c r="B8" s="156"/>
      <c r="C8" s="157"/>
      <c r="D8" s="158"/>
      <c r="E8" s="158"/>
      <c r="F8" s="158"/>
      <c r="G8" s="159"/>
      <c r="H8" s="159"/>
      <c r="I8" s="160"/>
      <c r="AP8" s="153"/>
      <c r="AQ8" s="153"/>
      <c r="AR8" s="153"/>
      <c r="AS8" s="153"/>
      <c r="AT8" s="153"/>
      <c r="AU8" s="153"/>
    </row>
    <row r="9" spans="1:47" s="152" customFormat="1" ht="15" customHeight="1" x14ac:dyDescent="0.3">
      <c r="B9" s="161">
        <v>1</v>
      </c>
      <c r="C9" s="162" t="s">
        <v>161</v>
      </c>
      <c r="D9" s="163"/>
      <c r="E9" s="163"/>
      <c r="F9" s="164"/>
      <c r="G9" s="163"/>
      <c r="H9" s="163"/>
      <c r="I9" s="165">
        <f>SUM(I10,I13,I16)</f>
        <v>0</v>
      </c>
      <c r="AP9" s="153"/>
      <c r="AQ9" s="153"/>
      <c r="AR9" s="153"/>
      <c r="AS9" s="153"/>
      <c r="AT9" s="153"/>
      <c r="AU9" s="153"/>
    </row>
    <row r="10" spans="1:47" s="152" customFormat="1" ht="15" customHeight="1" x14ac:dyDescent="0.3">
      <c r="B10" s="166" t="s">
        <v>75</v>
      </c>
      <c r="C10" s="167" t="s">
        <v>162</v>
      </c>
      <c r="D10" s="168"/>
      <c r="E10" s="168"/>
      <c r="F10" s="169"/>
      <c r="G10" s="168"/>
      <c r="H10" s="168"/>
      <c r="I10" s="170">
        <f>SUM(I11:I12)</f>
        <v>0</v>
      </c>
      <c r="AP10" s="153"/>
      <c r="AQ10" s="153"/>
      <c r="AR10" s="153"/>
      <c r="AS10" s="153"/>
      <c r="AT10" s="153"/>
      <c r="AU10" s="153"/>
    </row>
    <row r="11" spans="1:47" s="152" customFormat="1" ht="90" customHeight="1" x14ac:dyDescent="0.3">
      <c r="B11" s="171" t="s">
        <v>280</v>
      </c>
      <c r="C11" s="172" t="s">
        <v>164</v>
      </c>
      <c r="D11" s="173" t="s">
        <v>88</v>
      </c>
      <c r="E11" s="235">
        <v>1711</v>
      </c>
      <c r="F11" s="174">
        <v>0</v>
      </c>
      <c r="G11" s="175">
        <v>0.2571</v>
      </c>
      <c r="H11" s="176">
        <f>ROUNDDOWN(F11*(1+G11),2)</f>
        <v>0</v>
      </c>
      <c r="I11" s="177">
        <f>ROUNDDOWN(H11*E11,2)</f>
        <v>0</v>
      </c>
      <c r="AP11" s="153"/>
      <c r="AQ11" s="153"/>
      <c r="AR11" s="153"/>
      <c r="AS11" s="153"/>
      <c r="AT11" s="153"/>
      <c r="AU11" s="153"/>
    </row>
    <row r="12" spans="1:47" s="152" customFormat="1" ht="75" customHeight="1" x14ac:dyDescent="0.3">
      <c r="B12" s="171" t="s">
        <v>163</v>
      </c>
      <c r="C12" s="172" t="s">
        <v>165</v>
      </c>
      <c r="D12" s="179" t="s">
        <v>88</v>
      </c>
      <c r="E12" s="235">
        <v>353</v>
      </c>
      <c r="F12" s="180">
        <v>0</v>
      </c>
      <c r="G12" s="175">
        <v>0.2571</v>
      </c>
      <c r="H12" s="176">
        <f>ROUNDDOWN(F12*(1+G12),2)</f>
        <v>0</v>
      </c>
      <c r="I12" s="177">
        <f>ROUNDDOWN(H12*E12,2)</f>
        <v>0</v>
      </c>
      <c r="AP12" s="153"/>
      <c r="AQ12" s="153"/>
      <c r="AR12" s="153"/>
      <c r="AS12" s="153"/>
      <c r="AT12" s="153"/>
      <c r="AU12" s="153"/>
    </row>
    <row r="13" spans="1:47" s="152" customFormat="1" ht="15" customHeight="1" x14ac:dyDescent="0.3">
      <c r="B13" s="166" t="s">
        <v>76</v>
      </c>
      <c r="C13" s="167" t="s">
        <v>166</v>
      </c>
      <c r="D13" s="168"/>
      <c r="E13" s="236"/>
      <c r="F13" s="181"/>
      <c r="G13" s="168"/>
      <c r="H13" s="182"/>
      <c r="I13" s="170">
        <f>SUM(I14:I15)</f>
        <v>0</v>
      </c>
      <c r="AP13" s="153"/>
      <c r="AQ13" s="153"/>
      <c r="AR13" s="153"/>
      <c r="AS13" s="153"/>
      <c r="AT13" s="153"/>
      <c r="AU13" s="153"/>
    </row>
    <row r="14" spans="1:47" s="152" customFormat="1" ht="30" customHeight="1" x14ac:dyDescent="0.3">
      <c r="B14" s="171" t="s">
        <v>167</v>
      </c>
      <c r="C14" s="172" t="s">
        <v>281</v>
      </c>
      <c r="D14" s="179" t="s">
        <v>66</v>
      </c>
      <c r="E14" s="235">
        <v>1</v>
      </c>
      <c r="F14" s="180">
        <v>0</v>
      </c>
      <c r="G14" s="175">
        <v>0.2571</v>
      </c>
      <c r="H14" s="176">
        <f>ROUNDDOWN(F14*(1+G14),2)</f>
        <v>0</v>
      </c>
      <c r="I14" s="177">
        <f>ROUNDDOWN(H14*E14,2)</f>
        <v>0</v>
      </c>
      <c r="AP14" s="153"/>
      <c r="AQ14" s="153"/>
      <c r="AR14" s="153"/>
      <c r="AS14" s="153"/>
      <c r="AT14" s="153"/>
      <c r="AU14" s="153"/>
    </row>
    <row r="15" spans="1:47" s="152" customFormat="1" ht="15" customHeight="1" x14ac:dyDescent="0.3">
      <c r="B15" s="171" t="s">
        <v>168</v>
      </c>
      <c r="C15" s="183" t="s">
        <v>169</v>
      </c>
      <c r="D15" s="179" t="s">
        <v>183</v>
      </c>
      <c r="E15" s="237">
        <v>0.4</v>
      </c>
      <c r="F15" s="180">
        <v>0</v>
      </c>
      <c r="G15" s="175">
        <v>0.2571</v>
      </c>
      <c r="H15" s="176">
        <f>ROUNDDOWN(F15*(1+G15),2)</f>
        <v>0</v>
      </c>
      <c r="I15" s="177">
        <f>ROUNDDOWN(H15*E15,2)</f>
        <v>0</v>
      </c>
      <c r="AP15" s="153"/>
      <c r="AQ15" s="153"/>
      <c r="AR15" s="153"/>
      <c r="AS15" s="153"/>
      <c r="AT15" s="153"/>
      <c r="AU15" s="153"/>
    </row>
    <row r="16" spans="1:47" s="152" customFormat="1" ht="15" customHeight="1" x14ac:dyDescent="0.3">
      <c r="B16" s="166" t="s">
        <v>77</v>
      </c>
      <c r="C16" s="167" t="s">
        <v>170</v>
      </c>
      <c r="D16" s="168"/>
      <c r="E16" s="236"/>
      <c r="F16" s="181"/>
      <c r="G16" s="168"/>
      <c r="H16" s="182"/>
      <c r="I16" s="170">
        <f>SUM(I17:I18)</f>
        <v>0</v>
      </c>
      <c r="AP16" s="153"/>
      <c r="AQ16" s="153"/>
      <c r="AR16" s="153"/>
      <c r="AS16" s="153"/>
      <c r="AT16" s="153"/>
      <c r="AU16" s="153"/>
    </row>
    <row r="17" spans="2:47" s="152" customFormat="1" ht="30" customHeight="1" x14ac:dyDescent="0.3">
      <c r="B17" s="171" t="s">
        <v>171</v>
      </c>
      <c r="C17" s="184" t="s">
        <v>172</v>
      </c>
      <c r="D17" s="173" t="s">
        <v>66</v>
      </c>
      <c r="E17" s="235">
        <v>22</v>
      </c>
      <c r="F17" s="185">
        <v>0</v>
      </c>
      <c r="G17" s="175">
        <v>0.2571</v>
      </c>
      <c r="H17" s="176">
        <f>ROUNDDOWN(F17*(1+G17),2)</f>
        <v>0</v>
      </c>
      <c r="I17" s="177">
        <f>ROUNDDOWN(H17*E17,2)</f>
        <v>0</v>
      </c>
      <c r="AP17" s="153"/>
      <c r="AQ17" s="153"/>
      <c r="AR17" s="153"/>
      <c r="AS17" s="153"/>
      <c r="AT17" s="153"/>
      <c r="AU17" s="153"/>
    </row>
    <row r="18" spans="2:47" s="152" customFormat="1" ht="15" customHeight="1" x14ac:dyDescent="0.3">
      <c r="B18" s="171" t="s">
        <v>173</v>
      </c>
      <c r="C18" s="184" t="s">
        <v>174</v>
      </c>
      <c r="D18" s="173" t="s">
        <v>66</v>
      </c>
      <c r="E18" s="235">
        <v>36</v>
      </c>
      <c r="F18" s="185">
        <v>0</v>
      </c>
      <c r="G18" s="175">
        <v>0.2571</v>
      </c>
      <c r="H18" s="176">
        <f>ROUNDDOWN(F18*(1+G18),2)</f>
        <v>0</v>
      </c>
      <c r="I18" s="177">
        <f>ROUNDDOWN(H18*E18,2)</f>
        <v>0</v>
      </c>
      <c r="AP18" s="153"/>
      <c r="AQ18" s="153"/>
      <c r="AR18" s="153"/>
      <c r="AS18" s="153"/>
      <c r="AT18" s="153"/>
      <c r="AU18" s="153"/>
    </row>
    <row r="19" spans="2:47" s="152" customFormat="1" ht="4.95" customHeight="1" x14ac:dyDescent="0.3">
      <c r="B19" s="186"/>
      <c r="C19" s="187"/>
      <c r="D19" s="188"/>
      <c r="E19" s="238"/>
      <c r="F19" s="189"/>
      <c r="G19" s="190"/>
      <c r="H19" s="191"/>
      <c r="I19" s="192"/>
    </row>
    <row r="20" spans="2:47" s="152" customFormat="1" ht="15" customHeight="1" x14ac:dyDescent="0.3">
      <c r="B20" s="161">
        <v>2</v>
      </c>
      <c r="C20" s="162" t="s">
        <v>175</v>
      </c>
      <c r="D20" s="163"/>
      <c r="E20" s="239"/>
      <c r="F20" s="193"/>
      <c r="G20" s="163"/>
      <c r="H20" s="194"/>
      <c r="I20" s="165">
        <f>SUM(I21,I26,I31,I33)</f>
        <v>0</v>
      </c>
    </row>
    <row r="21" spans="2:47" s="152" customFormat="1" ht="15" customHeight="1" x14ac:dyDescent="0.3">
      <c r="B21" s="166" t="s">
        <v>150</v>
      </c>
      <c r="C21" s="167" t="s">
        <v>162</v>
      </c>
      <c r="D21" s="168"/>
      <c r="E21" s="236"/>
      <c r="F21" s="181"/>
      <c r="G21" s="168"/>
      <c r="H21" s="182"/>
      <c r="I21" s="170">
        <f>SUM(I22:I25)</f>
        <v>0</v>
      </c>
    </row>
    <row r="22" spans="2:47" s="152" customFormat="1" ht="75" customHeight="1" x14ac:dyDescent="0.3">
      <c r="B22" s="186" t="s">
        <v>176</v>
      </c>
      <c r="C22" s="184" t="s">
        <v>177</v>
      </c>
      <c r="D22" s="195" t="s">
        <v>88</v>
      </c>
      <c r="E22" s="240">
        <v>4560</v>
      </c>
      <c r="F22" s="180">
        <v>0</v>
      </c>
      <c r="G22" s="175">
        <v>0.2571</v>
      </c>
      <c r="H22" s="176">
        <f>ROUNDDOWN(F22*(1+G22),2)</f>
        <v>0</v>
      </c>
      <c r="I22" s="177">
        <f>ROUNDDOWN(H22*E22,2)</f>
        <v>0</v>
      </c>
    </row>
    <row r="23" spans="2:47" s="152" customFormat="1" ht="75" customHeight="1" x14ac:dyDescent="0.3">
      <c r="B23" s="171" t="s">
        <v>178</v>
      </c>
      <c r="C23" s="184" t="s">
        <v>180</v>
      </c>
      <c r="D23" s="179" t="s">
        <v>88</v>
      </c>
      <c r="E23" s="235">
        <v>1779</v>
      </c>
      <c r="F23" s="180">
        <v>0</v>
      </c>
      <c r="G23" s="175">
        <v>0.2571</v>
      </c>
      <c r="H23" s="176">
        <f>ROUNDDOWN(F23*(1+G23),2)</f>
        <v>0</v>
      </c>
      <c r="I23" s="177">
        <f>ROUNDDOWN(H23*E23,2)</f>
        <v>0</v>
      </c>
    </row>
    <row r="24" spans="2:47" s="152" customFormat="1" ht="15" customHeight="1" x14ac:dyDescent="0.3">
      <c r="B24" s="171" t="s">
        <v>179</v>
      </c>
      <c r="C24" s="183" t="s">
        <v>182</v>
      </c>
      <c r="D24" s="179" t="s">
        <v>183</v>
      </c>
      <c r="E24" s="237">
        <v>1286</v>
      </c>
      <c r="F24" s="180">
        <v>0</v>
      </c>
      <c r="G24" s="175">
        <v>0.2571</v>
      </c>
      <c r="H24" s="176">
        <f>ROUNDDOWN(F24*(1+G24),2)</f>
        <v>0</v>
      </c>
      <c r="I24" s="177">
        <f>ROUNDDOWN(H24*E24,2)</f>
        <v>0</v>
      </c>
    </row>
    <row r="25" spans="2:47" s="152" customFormat="1" ht="15" customHeight="1" x14ac:dyDescent="0.3">
      <c r="B25" s="171" t="s">
        <v>181</v>
      </c>
      <c r="C25" s="183" t="s">
        <v>184</v>
      </c>
      <c r="D25" s="179" t="s">
        <v>183</v>
      </c>
      <c r="E25" s="237">
        <v>787</v>
      </c>
      <c r="F25" s="180">
        <v>0</v>
      </c>
      <c r="G25" s="175">
        <v>0.2571</v>
      </c>
      <c r="H25" s="176">
        <f>ROUNDDOWN(F25*(1+G25),2)</f>
        <v>0</v>
      </c>
      <c r="I25" s="177">
        <f>ROUNDDOWN(H25*E25,2)</f>
        <v>0</v>
      </c>
    </row>
    <row r="26" spans="2:47" s="152" customFormat="1" ht="15" customHeight="1" x14ac:dyDescent="0.3">
      <c r="B26" s="166" t="s">
        <v>151</v>
      </c>
      <c r="C26" s="167" t="s">
        <v>185</v>
      </c>
      <c r="D26" s="168"/>
      <c r="E26" s="236"/>
      <c r="F26" s="181"/>
      <c r="G26" s="168"/>
      <c r="H26" s="182"/>
      <c r="I26" s="170">
        <f>SUM(I27:I30)</f>
        <v>0</v>
      </c>
    </row>
    <row r="27" spans="2:47" s="152" customFormat="1" ht="15" customHeight="1" x14ac:dyDescent="0.3">
      <c r="B27" s="171" t="s">
        <v>186</v>
      </c>
      <c r="C27" s="183" t="s">
        <v>187</v>
      </c>
      <c r="D27" s="179" t="s">
        <v>66</v>
      </c>
      <c r="E27" s="235">
        <v>26</v>
      </c>
      <c r="F27" s="180">
        <v>0</v>
      </c>
      <c r="G27" s="175">
        <v>0.2571</v>
      </c>
      <c r="H27" s="176">
        <f>ROUNDDOWN(F27*(1+G27),2)</f>
        <v>0</v>
      </c>
      <c r="I27" s="177">
        <f>ROUNDDOWN(H27*E27,2)</f>
        <v>0</v>
      </c>
    </row>
    <row r="28" spans="2:47" s="152" customFormat="1" ht="15" customHeight="1" x14ac:dyDescent="0.3">
      <c r="B28" s="171" t="s">
        <v>188</v>
      </c>
      <c r="C28" s="183" t="s">
        <v>189</v>
      </c>
      <c r="D28" s="179" t="s">
        <v>66</v>
      </c>
      <c r="E28" s="235">
        <v>78</v>
      </c>
      <c r="F28" s="180">
        <v>0</v>
      </c>
      <c r="G28" s="175">
        <v>0.2571</v>
      </c>
      <c r="H28" s="176">
        <f>ROUNDDOWN(F28*(1+G28),2)</f>
        <v>0</v>
      </c>
      <c r="I28" s="177">
        <f>ROUNDDOWN(H28*E28,2)</f>
        <v>0</v>
      </c>
    </row>
    <row r="29" spans="2:47" s="152" customFormat="1" ht="15" customHeight="1" x14ac:dyDescent="0.3">
      <c r="B29" s="171" t="s">
        <v>190</v>
      </c>
      <c r="C29" s="183" t="s">
        <v>191</v>
      </c>
      <c r="D29" s="179" t="s">
        <v>66</v>
      </c>
      <c r="E29" s="235">
        <v>4</v>
      </c>
      <c r="F29" s="180">
        <v>0</v>
      </c>
      <c r="G29" s="175">
        <v>0.2571</v>
      </c>
      <c r="H29" s="176">
        <f>ROUNDDOWN(F29*(1+G29),2)</f>
        <v>0</v>
      </c>
      <c r="I29" s="177">
        <f>ROUNDDOWN(H29*E29,2)</f>
        <v>0</v>
      </c>
    </row>
    <row r="30" spans="2:47" s="152" customFormat="1" ht="15" customHeight="1" x14ac:dyDescent="0.3">
      <c r="B30" s="171" t="s">
        <v>192</v>
      </c>
      <c r="C30" s="183" t="s">
        <v>193</v>
      </c>
      <c r="D30" s="179" t="s">
        <v>66</v>
      </c>
      <c r="E30" s="235">
        <v>12</v>
      </c>
      <c r="F30" s="180">
        <v>0</v>
      </c>
      <c r="G30" s="175">
        <v>0.2571</v>
      </c>
      <c r="H30" s="176">
        <f>ROUNDDOWN(F30*(1+G30),2)</f>
        <v>0</v>
      </c>
      <c r="I30" s="177">
        <f>ROUNDDOWN(H30*E30,2)</f>
        <v>0</v>
      </c>
    </row>
    <row r="31" spans="2:47" s="152" customFormat="1" ht="15" customHeight="1" x14ac:dyDescent="0.3">
      <c r="B31" s="166" t="s">
        <v>152</v>
      </c>
      <c r="C31" s="167" t="s">
        <v>194</v>
      </c>
      <c r="D31" s="168"/>
      <c r="E31" s="236"/>
      <c r="F31" s="181"/>
      <c r="G31" s="168"/>
      <c r="H31" s="182"/>
      <c r="I31" s="170">
        <f>SUM(I32)</f>
        <v>0</v>
      </c>
    </row>
    <row r="32" spans="2:47" s="152" customFormat="1" ht="15" customHeight="1" x14ac:dyDescent="0.3">
      <c r="B32" s="186" t="s">
        <v>195</v>
      </c>
      <c r="C32" s="187" t="s">
        <v>285</v>
      </c>
      <c r="D32" s="188" t="s">
        <v>66</v>
      </c>
      <c r="E32" s="238">
        <f>3*15</f>
        <v>45</v>
      </c>
      <c r="F32" s="180">
        <v>0</v>
      </c>
      <c r="G32" s="175">
        <v>0.2571</v>
      </c>
      <c r="H32" s="176">
        <f>ROUNDDOWN(F32*(1+G32),2)</f>
        <v>0</v>
      </c>
      <c r="I32" s="177">
        <f>ROUNDDOWN(H32*E32,2)</f>
        <v>0</v>
      </c>
    </row>
    <row r="33" spans="2:9" s="152" customFormat="1" ht="15" customHeight="1" x14ac:dyDescent="0.3">
      <c r="B33" s="166" t="s">
        <v>196</v>
      </c>
      <c r="C33" s="167" t="s">
        <v>170</v>
      </c>
      <c r="D33" s="168"/>
      <c r="E33" s="236"/>
      <c r="F33" s="181"/>
      <c r="G33" s="168"/>
      <c r="H33" s="182"/>
      <c r="I33" s="170">
        <f>SUM(I34:I35)</f>
        <v>0</v>
      </c>
    </row>
    <row r="34" spans="2:9" s="152" customFormat="1" ht="30" customHeight="1" x14ac:dyDescent="0.3">
      <c r="B34" s="171" t="s">
        <v>197</v>
      </c>
      <c r="C34" s="184" t="s">
        <v>172</v>
      </c>
      <c r="D34" s="179" t="s">
        <v>66</v>
      </c>
      <c r="E34" s="235">
        <v>32</v>
      </c>
      <c r="F34" s="185">
        <v>0</v>
      </c>
      <c r="G34" s="175">
        <v>0.2571</v>
      </c>
      <c r="H34" s="176">
        <f>ROUNDDOWN(F34*(1+G34),2)</f>
        <v>0</v>
      </c>
      <c r="I34" s="177">
        <f>ROUNDDOWN(H34*E34,2)</f>
        <v>0</v>
      </c>
    </row>
    <row r="35" spans="2:9" s="152" customFormat="1" ht="15" customHeight="1" x14ac:dyDescent="0.3">
      <c r="B35" s="171" t="s">
        <v>198</v>
      </c>
      <c r="C35" s="184" t="s">
        <v>199</v>
      </c>
      <c r="D35" s="179" t="s">
        <v>66</v>
      </c>
      <c r="E35" s="235">
        <v>84</v>
      </c>
      <c r="F35" s="185">
        <v>0</v>
      </c>
      <c r="G35" s="175">
        <v>0.2571</v>
      </c>
      <c r="H35" s="176">
        <f>ROUNDDOWN(F35*(1+G35),2)</f>
        <v>0</v>
      </c>
      <c r="I35" s="177">
        <f>ROUNDDOWN(H35*E35,2)</f>
        <v>0</v>
      </c>
    </row>
    <row r="36" spans="2:9" s="152" customFormat="1" ht="4.95" customHeight="1" x14ac:dyDescent="0.3">
      <c r="B36" s="186"/>
      <c r="C36" s="187"/>
      <c r="D36" s="188"/>
      <c r="E36" s="238"/>
      <c r="F36" s="189"/>
      <c r="G36" s="190"/>
      <c r="H36" s="191"/>
      <c r="I36" s="192"/>
    </row>
    <row r="37" spans="2:9" s="152" customFormat="1" ht="15" customHeight="1" x14ac:dyDescent="0.3">
      <c r="B37" s="161">
        <v>3</v>
      </c>
      <c r="C37" s="162" t="s">
        <v>200</v>
      </c>
      <c r="D37" s="163"/>
      <c r="E37" s="239"/>
      <c r="F37" s="193"/>
      <c r="G37" s="163"/>
      <c r="H37" s="194"/>
      <c r="I37" s="165">
        <f>SUM(I38,I40,I47,I49,I56,I61)</f>
        <v>0</v>
      </c>
    </row>
    <row r="38" spans="2:9" s="152" customFormat="1" ht="15" customHeight="1" x14ac:dyDescent="0.3">
      <c r="B38" s="166" t="s">
        <v>154</v>
      </c>
      <c r="C38" s="167" t="s">
        <v>201</v>
      </c>
      <c r="D38" s="168"/>
      <c r="E38" s="236"/>
      <c r="F38" s="181"/>
      <c r="G38" s="168"/>
      <c r="H38" s="182"/>
      <c r="I38" s="170">
        <f>I39</f>
        <v>0</v>
      </c>
    </row>
    <row r="39" spans="2:9" s="152" customFormat="1" ht="15" customHeight="1" x14ac:dyDescent="0.3">
      <c r="B39" s="186" t="s">
        <v>202</v>
      </c>
      <c r="C39" s="196" t="s">
        <v>203</v>
      </c>
      <c r="D39" s="188" t="s">
        <v>66</v>
      </c>
      <c r="E39" s="238">
        <v>2</v>
      </c>
      <c r="F39" s="180">
        <v>0</v>
      </c>
      <c r="G39" s="175">
        <v>0.15989999999999999</v>
      </c>
      <c r="H39" s="176">
        <f>ROUNDDOWN(F39*(1+G39),2)</f>
        <v>0</v>
      </c>
      <c r="I39" s="177">
        <f>ROUNDDOWN(H39*E39,2)</f>
        <v>0</v>
      </c>
    </row>
    <row r="40" spans="2:9" s="152" customFormat="1" ht="15" customHeight="1" x14ac:dyDescent="0.3">
      <c r="B40" s="197" t="s">
        <v>157</v>
      </c>
      <c r="C40" s="198" t="s">
        <v>204</v>
      </c>
      <c r="D40" s="168"/>
      <c r="E40" s="236"/>
      <c r="F40" s="181"/>
      <c r="G40" s="168"/>
      <c r="H40" s="182"/>
      <c r="I40" s="170">
        <f>SUM(I41:I46)</f>
        <v>0</v>
      </c>
    </row>
    <row r="41" spans="2:9" s="152" customFormat="1" ht="15" customHeight="1" x14ac:dyDescent="0.3">
      <c r="B41" s="199" t="s">
        <v>205</v>
      </c>
      <c r="C41" s="200" t="s">
        <v>206</v>
      </c>
      <c r="D41" s="201"/>
      <c r="E41" s="241"/>
      <c r="F41" s="202"/>
      <c r="G41" s="201"/>
      <c r="H41" s="203"/>
      <c r="I41" s="204"/>
    </row>
    <row r="42" spans="2:9" s="152" customFormat="1" ht="55.05" customHeight="1" x14ac:dyDescent="0.3">
      <c r="B42" s="186" t="s">
        <v>207</v>
      </c>
      <c r="C42" s="184" t="s">
        <v>208</v>
      </c>
      <c r="D42" s="188" t="s">
        <v>66</v>
      </c>
      <c r="E42" s="238">
        <v>2</v>
      </c>
      <c r="F42" s="180">
        <v>0</v>
      </c>
      <c r="G42" s="175">
        <v>0.15989999999999999</v>
      </c>
      <c r="H42" s="176">
        <f>ROUNDDOWN(F42*(1+G42),2)</f>
        <v>0</v>
      </c>
      <c r="I42" s="177">
        <f>ROUNDDOWN(H42*E42,2)</f>
        <v>0</v>
      </c>
    </row>
    <row r="43" spans="2:9" s="152" customFormat="1" ht="15" customHeight="1" x14ac:dyDescent="0.3">
      <c r="B43" s="199" t="s">
        <v>209</v>
      </c>
      <c r="C43" s="200" t="s">
        <v>210</v>
      </c>
      <c r="D43" s="201"/>
      <c r="E43" s="241"/>
      <c r="F43" s="202"/>
      <c r="G43" s="201"/>
      <c r="H43" s="203"/>
      <c r="I43" s="204"/>
    </row>
    <row r="44" spans="2:9" s="152" customFormat="1" ht="30" customHeight="1" x14ac:dyDescent="0.3">
      <c r="B44" s="186" t="s">
        <v>211</v>
      </c>
      <c r="C44" s="184" t="s">
        <v>289</v>
      </c>
      <c r="D44" s="188" t="s">
        <v>66</v>
      </c>
      <c r="E44" s="238">
        <v>2</v>
      </c>
      <c r="F44" s="180">
        <v>0</v>
      </c>
      <c r="G44" s="175">
        <v>0.15989999999999999</v>
      </c>
      <c r="H44" s="176">
        <f>ROUNDDOWN(F44*(1+G44),2)</f>
        <v>0</v>
      </c>
      <c r="I44" s="177">
        <f>ROUNDDOWN(H44*E44,2)</f>
        <v>0</v>
      </c>
    </row>
    <row r="45" spans="2:9" s="152" customFormat="1" ht="15" customHeight="1" x14ac:dyDescent="0.3">
      <c r="B45" s="199" t="s">
        <v>212</v>
      </c>
      <c r="C45" s="200" t="s">
        <v>213</v>
      </c>
      <c r="D45" s="201"/>
      <c r="E45" s="241"/>
      <c r="F45" s="202"/>
      <c r="G45" s="201"/>
      <c r="H45" s="203"/>
      <c r="I45" s="204"/>
    </row>
    <row r="46" spans="2:9" s="152" customFormat="1" ht="40.049999999999997" customHeight="1" x14ac:dyDescent="0.3">
      <c r="B46" s="186" t="s">
        <v>214</v>
      </c>
      <c r="C46" s="205" t="s">
        <v>215</v>
      </c>
      <c r="D46" s="188" t="s">
        <v>66</v>
      </c>
      <c r="E46" s="238">
        <v>6</v>
      </c>
      <c r="F46" s="180">
        <v>0</v>
      </c>
      <c r="G46" s="175">
        <v>0.15989999999999999</v>
      </c>
      <c r="H46" s="176">
        <f>ROUNDDOWN(F46*(1+G46),2)</f>
        <v>0</v>
      </c>
      <c r="I46" s="177">
        <f>ROUNDDOWN(H46*E46,2)</f>
        <v>0</v>
      </c>
    </row>
    <row r="47" spans="2:9" s="152" customFormat="1" ht="15" customHeight="1" x14ac:dyDescent="0.3">
      <c r="B47" s="166" t="s">
        <v>216</v>
      </c>
      <c r="C47" s="167" t="s">
        <v>217</v>
      </c>
      <c r="D47" s="168"/>
      <c r="E47" s="236"/>
      <c r="F47" s="181"/>
      <c r="G47" s="168"/>
      <c r="H47" s="182"/>
      <c r="I47" s="170">
        <f>SUM(I48)</f>
        <v>0</v>
      </c>
    </row>
    <row r="48" spans="2:9" s="152" customFormat="1" ht="30" customHeight="1" x14ac:dyDescent="0.3">
      <c r="B48" s="186" t="s">
        <v>218</v>
      </c>
      <c r="C48" s="224" t="s">
        <v>286</v>
      </c>
      <c r="D48" s="188" t="s">
        <v>66</v>
      </c>
      <c r="E48" s="238">
        <v>2</v>
      </c>
      <c r="F48" s="185">
        <v>0</v>
      </c>
      <c r="G48" s="175">
        <v>0.15989999999999999</v>
      </c>
      <c r="H48" s="176">
        <f>ROUNDDOWN(F48*(1+G48),2)</f>
        <v>0</v>
      </c>
      <c r="I48" s="177">
        <f>ROUNDDOWN(H48*E48,2)</f>
        <v>0</v>
      </c>
    </row>
    <row r="49" spans="2:47" s="152" customFormat="1" ht="15" customHeight="1" x14ac:dyDescent="0.3">
      <c r="B49" s="166" t="s">
        <v>219</v>
      </c>
      <c r="C49" s="167" t="s">
        <v>220</v>
      </c>
      <c r="D49" s="168"/>
      <c r="E49" s="236"/>
      <c r="F49" s="181"/>
      <c r="G49" s="168"/>
      <c r="H49" s="182"/>
      <c r="I49" s="170">
        <f>SUM(I51:I55)</f>
        <v>0</v>
      </c>
    </row>
    <row r="50" spans="2:47" s="152" customFormat="1" ht="15" customHeight="1" x14ac:dyDescent="0.3">
      <c r="B50" s="199" t="s">
        <v>221</v>
      </c>
      <c r="C50" s="200" t="s">
        <v>222</v>
      </c>
      <c r="D50" s="201"/>
      <c r="E50" s="241"/>
      <c r="F50" s="202"/>
      <c r="G50" s="201"/>
      <c r="H50" s="203"/>
      <c r="I50" s="204"/>
    </row>
    <row r="51" spans="2:47" s="152" customFormat="1" ht="90" customHeight="1" x14ac:dyDescent="0.3">
      <c r="B51" s="171" t="s">
        <v>223</v>
      </c>
      <c r="C51" s="172" t="s">
        <v>224</v>
      </c>
      <c r="D51" s="173" t="s">
        <v>88</v>
      </c>
      <c r="E51" s="235">
        <v>63</v>
      </c>
      <c r="F51" s="174">
        <v>0</v>
      </c>
      <c r="G51" s="175">
        <v>0.2571</v>
      </c>
      <c r="H51" s="176">
        <f>ROUNDDOWN(F51*(1+G51),2)</f>
        <v>0</v>
      </c>
      <c r="I51" s="177">
        <f>ROUNDDOWN(H51*E51,2)</f>
        <v>0</v>
      </c>
      <c r="AP51" s="153"/>
      <c r="AQ51" s="153"/>
      <c r="AR51" s="153"/>
      <c r="AS51" s="153"/>
      <c r="AT51" s="153"/>
      <c r="AU51" s="153"/>
    </row>
    <row r="52" spans="2:47" s="152" customFormat="1" ht="15" customHeight="1" x14ac:dyDescent="0.3">
      <c r="B52" s="171" t="s">
        <v>225</v>
      </c>
      <c r="C52" s="183" t="s">
        <v>226</v>
      </c>
      <c r="D52" s="179" t="s">
        <v>183</v>
      </c>
      <c r="E52" s="237">
        <v>6.6</v>
      </c>
      <c r="F52" s="180">
        <v>0</v>
      </c>
      <c r="G52" s="175">
        <v>0.2571</v>
      </c>
      <c r="H52" s="176">
        <f>ROUNDDOWN(F52*(1+G52),2)</f>
        <v>0</v>
      </c>
      <c r="I52" s="177">
        <f>ROUNDDOWN(H52*E52,2)</f>
        <v>0</v>
      </c>
      <c r="AP52" s="153"/>
      <c r="AQ52" s="153"/>
      <c r="AR52" s="153"/>
      <c r="AS52" s="153"/>
      <c r="AT52" s="153"/>
      <c r="AU52" s="153"/>
    </row>
    <row r="53" spans="2:47" s="152" customFormat="1" ht="15" customHeight="1" x14ac:dyDescent="0.3">
      <c r="B53" s="199" t="s">
        <v>227</v>
      </c>
      <c r="C53" s="200" t="s">
        <v>228</v>
      </c>
      <c r="D53" s="201"/>
      <c r="E53" s="241"/>
      <c r="F53" s="202"/>
      <c r="G53" s="201"/>
      <c r="H53" s="203"/>
      <c r="I53" s="204"/>
    </row>
    <row r="54" spans="2:47" s="152" customFormat="1" ht="75" customHeight="1" x14ac:dyDescent="0.3">
      <c r="B54" s="171" t="s">
        <v>229</v>
      </c>
      <c r="C54" s="184" t="s">
        <v>230</v>
      </c>
      <c r="D54" s="179" t="s">
        <v>88</v>
      </c>
      <c r="E54" s="235">
        <v>63</v>
      </c>
      <c r="F54" s="180">
        <v>0</v>
      </c>
      <c r="G54" s="175">
        <v>0.2571</v>
      </c>
      <c r="H54" s="176">
        <f>ROUNDDOWN(F54*(1+G54),2)</f>
        <v>0</v>
      </c>
      <c r="I54" s="177">
        <f>ROUNDDOWN(H54*E54,2)</f>
        <v>0</v>
      </c>
    </row>
    <row r="55" spans="2:47" s="152" customFormat="1" ht="75" customHeight="1" x14ac:dyDescent="0.3">
      <c r="B55" s="171" t="s">
        <v>231</v>
      </c>
      <c r="C55" s="184" t="s">
        <v>232</v>
      </c>
      <c r="D55" s="179" t="s">
        <v>88</v>
      </c>
      <c r="E55" s="235">
        <v>189</v>
      </c>
      <c r="F55" s="180">
        <v>0</v>
      </c>
      <c r="G55" s="175">
        <v>0.2571</v>
      </c>
      <c r="H55" s="176">
        <f>ROUNDDOWN(F55*(1+G55),2)</f>
        <v>0</v>
      </c>
      <c r="I55" s="177">
        <f>ROUNDDOWN(H55*E55,2)</f>
        <v>0</v>
      </c>
    </row>
    <row r="56" spans="2:47" s="152" customFormat="1" ht="15" customHeight="1" x14ac:dyDescent="0.3">
      <c r="B56" s="166" t="s">
        <v>233</v>
      </c>
      <c r="C56" s="167" t="s">
        <v>234</v>
      </c>
      <c r="D56" s="168"/>
      <c r="E56" s="236"/>
      <c r="F56" s="181"/>
      <c r="G56" s="168"/>
      <c r="H56" s="182"/>
      <c r="I56" s="170">
        <f>SUM(I57:I60)</f>
        <v>0</v>
      </c>
    </row>
    <row r="57" spans="2:47" s="152" customFormat="1" ht="30" customHeight="1" x14ac:dyDescent="0.3">
      <c r="B57" s="171" t="s">
        <v>235</v>
      </c>
      <c r="C57" s="172" t="s">
        <v>236</v>
      </c>
      <c r="D57" s="179" t="s">
        <v>66</v>
      </c>
      <c r="E57" s="235">
        <v>12</v>
      </c>
      <c r="F57" s="180">
        <v>0</v>
      </c>
      <c r="G57" s="175">
        <v>0.2571</v>
      </c>
      <c r="H57" s="176">
        <f>ROUNDDOWN(F57*(1+G57),2)</f>
        <v>0</v>
      </c>
      <c r="I57" s="177">
        <f>ROUNDDOWN(H57*E57,2)</f>
        <v>0</v>
      </c>
    </row>
    <row r="58" spans="2:47" s="152" customFormat="1" ht="30" customHeight="1" x14ac:dyDescent="0.3">
      <c r="B58" s="171" t="s">
        <v>237</v>
      </c>
      <c r="C58" s="172" t="s">
        <v>238</v>
      </c>
      <c r="D58" s="179" t="s">
        <v>66</v>
      </c>
      <c r="E58" s="235">
        <v>6</v>
      </c>
      <c r="F58" s="180">
        <v>0</v>
      </c>
      <c r="G58" s="175">
        <v>0.2571</v>
      </c>
      <c r="H58" s="176">
        <f>ROUNDDOWN(F58*(1+G58),2)</f>
        <v>0</v>
      </c>
      <c r="I58" s="177">
        <f>ROUNDDOWN(H58*E58,2)</f>
        <v>0</v>
      </c>
    </row>
    <row r="59" spans="2:47" s="152" customFormat="1" ht="15" customHeight="1" x14ac:dyDescent="0.3">
      <c r="B59" s="171" t="s">
        <v>239</v>
      </c>
      <c r="C59" s="172" t="s">
        <v>240</v>
      </c>
      <c r="D59" s="179" t="s">
        <v>66</v>
      </c>
      <c r="E59" s="235">
        <v>8</v>
      </c>
      <c r="F59" s="180">
        <v>0</v>
      </c>
      <c r="G59" s="175">
        <v>0.2571</v>
      </c>
      <c r="H59" s="176">
        <f>ROUNDDOWN(F59*(1+G59),2)</f>
        <v>0</v>
      </c>
      <c r="I59" s="177">
        <f>ROUNDDOWN(H59*E59,2)</f>
        <v>0</v>
      </c>
    </row>
    <row r="60" spans="2:47" s="152" customFormat="1" ht="15" customHeight="1" x14ac:dyDescent="0.3">
      <c r="B60" s="171" t="s">
        <v>241</v>
      </c>
      <c r="C60" s="172" t="s">
        <v>242</v>
      </c>
      <c r="D60" s="179" t="s">
        <v>66</v>
      </c>
      <c r="E60" s="235">
        <v>48</v>
      </c>
      <c r="F60" s="180">
        <v>0</v>
      </c>
      <c r="G60" s="175">
        <v>0.2571</v>
      </c>
      <c r="H60" s="176">
        <f>ROUNDDOWN(F60*(1+G60),2)</f>
        <v>0</v>
      </c>
      <c r="I60" s="177">
        <f>ROUNDDOWN(H60*E60,2)</f>
        <v>0</v>
      </c>
    </row>
    <row r="61" spans="2:47" s="152" customFormat="1" ht="15" customHeight="1" x14ac:dyDescent="0.3">
      <c r="B61" s="166" t="s">
        <v>243</v>
      </c>
      <c r="C61" s="167" t="s">
        <v>244</v>
      </c>
      <c r="D61" s="168"/>
      <c r="E61" s="236"/>
      <c r="F61" s="181"/>
      <c r="G61" s="168"/>
      <c r="H61" s="182"/>
      <c r="I61" s="170">
        <f>SUM(I62:I67)</f>
        <v>0</v>
      </c>
    </row>
    <row r="62" spans="2:47" s="152" customFormat="1" ht="15" customHeight="1" x14ac:dyDescent="0.3">
      <c r="B62" s="171" t="s">
        <v>245</v>
      </c>
      <c r="C62" s="172" t="s">
        <v>246</v>
      </c>
      <c r="D62" s="179" t="s">
        <v>88</v>
      </c>
      <c r="E62" s="235">
        <v>60</v>
      </c>
      <c r="F62" s="180">
        <v>0</v>
      </c>
      <c r="G62" s="175">
        <v>0.2571</v>
      </c>
      <c r="H62" s="176">
        <f t="shared" ref="H62:H67" si="0">ROUNDDOWN(F62*(1+G62),2)</f>
        <v>0</v>
      </c>
      <c r="I62" s="177">
        <f t="shared" ref="I62:I67" si="1">ROUNDDOWN(H62*E62,2)</f>
        <v>0</v>
      </c>
    </row>
    <row r="63" spans="2:47" s="152" customFormat="1" ht="30" customHeight="1" x14ac:dyDescent="0.3">
      <c r="B63" s="171" t="s">
        <v>247</v>
      </c>
      <c r="C63" s="172" t="s">
        <v>281</v>
      </c>
      <c r="D63" s="179" t="s">
        <v>66</v>
      </c>
      <c r="E63" s="235">
        <v>24</v>
      </c>
      <c r="F63" s="180">
        <v>0</v>
      </c>
      <c r="G63" s="175">
        <v>0.2571</v>
      </c>
      <c r="H63" s="176">
        <f t="shared" si="0"/>
        <v>0</v>
      </c>
      <c r="I63" s="177">
        <f t="shared" si="1"/>
        <v>0</v>
      </c>
    </row>
    <row r="64" spans="2:47" s="152" customFormat="1" ht="15" customHeight="1" x14ac:dyDescent="0.3">
      <c r="B64" s="171" t="s">
        <v>248</v>
      </c>
      <c r="C64" s="184" t="s">
        <v>249</v>
      </c>
      <c r="D64" s="179" t="s">
        <v>183</v>
      </c>
      <c r="E64" s="237">
        <v>120</v>
      </c>
      <c r="F64" s="180">
        <v>0</v>
      </c>
      <c r="G64" s="175">
        <v>0.2571</v>
      </c>
      <c r="H64" s="176">
        <f t="shared" si="0"/>
        <v>0</v>
      </c>
      <c r="I64" s="177">
        <f t="shared" si="1"/>
        <v>0</v>
      </c>
    </row>
    <row r="65" spans="2:9" s="152" customFormat="1" ht="15" customHeight="1" x14ac:dyDescent="0.3">
      <c r="B65" s="171" t="s">
        <v>250</v>
      </c>
      <c r="C65" s="172" t="s">
        <v>290</v>
      </c>
      <c r="D65" s="179" t="s">
        <v>66</v>
      </c>
      <c r="E65" s="235">
        <v>40</v>
      </c>
      <c r="F65" s="180">
        <v>0</v>
      </c>
      <c r="G65" s="175">
        <v>0.2571</v>
      </c>
      <c r="H65" s="176">
        <f t="shared" si="0"/>
        <v>0</v>
      </c>
      <c r="I65" s="177">
        <f t="shared" si="1"/>
        <v>0</v>
      </c>
    </row>
    <row r="66" spans="2:9" s="152" customFormat="1" ht="15" customHeight="1" x14ac:dyDescent="0.3">
      <c r="B66" s="171" t="s">
        <v>251</v>
      </c>
      <c r="C66" s="172" t="s">
        <v>252</v>
      </c>
      <c r="D66" s="179" t="s">
        <v>66</v>
      </c>
      <c r="E66" s="235">
        <v>10</v>
      </c>
      <c r="F66" s="180">
        <v>0</v>
      </c>
      <c r="G66" s="175">
        <v>0.2571</v>
      </c>
      <c r="H66" s="176">
        <f t="shared" si="0"/>
        <v>0</v>
      </c>
      <c r="I66" s="177">
        <f t="shared" si="1"/>
        <v>0</v>
      </c>
    </row>
    <row r="67" spans="2:9" s="152" customFormat="1" ht="15" customHeight="1" x14ac:dyDescent="0.3">
      <c r="B67" s="171" t="s">
        <v>253</v>
      </c>
      <c r="C67" s="183" t="s">
        <v>189</v>
      </c>
      <c r="D67" s="179" t="s">
        <v>66</v>
      </c>
      <c r="E67" s="235">
        <v>10</v>
      </c>
      <c r="F67" s="180">
        <v>0</v>
      </c>
      <c r="G67" s="175">
        <v>0.2571</v>
      </c>
      <c r="H67" s="176">
        <f t="shared" si="0"/>
        <v>0</v>
      </c>
      <c r="I67" s="177">
        <f t="shared" si="1"/>
        <v>0</v>
      </c>
    </row>
    <row r="68" spans="2:9" s="152" customFormat="1" ht="4.95" customHeight="1" x14ac:dyDescent="0.3">
      <c r="B68" s="186"/>
      <c r="C68" s="187"/>
      <c r="D68" s="188"/>
      <c r="E68" s="238"/>
      <c r="F68" s="189"/>
      <c r="G68" s="190"/>
      <c r="H68" s="191"/>
      <c r="I68" s="192"/>
    </row>
    <row r="69" spans="2:9" s="152" customFormat="1" ht="15" customHeight="1" x14ac:dyDescent="0.3">
      <c r="B69" s="161">
        <v>4</v>
      </c>
      <c r="C69" s="162" t="s">
        <v>254</v>
      </c>
      <c r="D69" s="163"/>
      <c r="E69" s="239"/>
      <c r="F69" s="193"/>
      <c r="G69" s="163"/>
      <c r="H69" s="194"/>
      <c r="I69" s="165">
        <f>SUM(I70:I81)</f>
        <v>0</v>
      </c>
    </row>
    <row r="70" spans="2:9" s="152" customFormat="1" ht="15" customHeight="1" x14ac:dyDescent="0.3">
      <c r="B70" s="171" t="s">
        <v>255</v>
      </c>
      <c r="C70" s="206" t="s">
        <v>862</v>
      </c>
      <c r="D70" s="179" t="s">
        <v>66</v>
      </c>
      <c r="E70" s="235">
        <v>1</v>
      </c>
      <c r="F70" s="185">
        <v>0</v>
      </c>
      <c r="G70" s="175">
        <v>0.2571</v>
      </c>
      <c r="H70" s="176">
        <f t="shared" ref="H70:H81" si="2">ROUNDDOWN(F70*(1+G70),2)</f>
        <v>0</v>
      </c>
      <c r="I70" s="177">
        <f t="shared" ref="I70:I81" si="3">ROUNDDOWN(H70*E70,2)</f>
        <v>0</v>
      </c>
    </row>
    <row r="71" spans="2:9" s="152" customFormat="1" ht="15" customHeight="1" x14ac:dyDescent="0.3">
      <c r="B71" s="171" t="s">
        <v>256</v>
      </c>
      <c r="C71" s="206" t="s">
        <v>863</v>
      </c>
      <c r="D71" s="179" t="s">
        <v>66</v>
      </c>
      <c r="E71" s="235">
        <v>1</v>
      </c>
      <c r="F71" s="185">
        <v>0</v>
      </c>
      <c r="G71" s="175">
        <v>0.2571</v>
      </c>
      <c r="H71" s="176">
        <f t="shared" si="2"/>
        <v>0</v>
      </c>
      <c r="I71" s="177">
        <f t="shared" si="3"/>
        <v>0</v>
      </c>
    </row>
    <row r="72" spans="2:9" s="152" customFormat="1" ht="15" customHeight="1" x14ac:dyDescent="0.3">
      <c r="B72" s="171" t="s">
        <v>257</v>
      </c>
      <c r="C72" s="206" t="s">
        <v>864</v>
      </c>
      <c r="D72" s="179" t="s">
        <v>66</v>
      </c>
      <c r="E72" s="235">
        <v>1</v>
      </c>
      <c r="F72" s="185">
        <v>0</v>
      </c>
      <c r="G72" s="175">
        <v>0.2571</v>
      </c>
      <c r="H72" s="176">
        <f t="shared" si="2"/>
        <v>0</v>
      </c>
      <c r="I72" s="177">
        <f t="shared" si="3"/>
        <v>0</v>
      </c>
    </row>
    <row r="73" spans="2:9" s="152" customFormat="1" ht="15" customHeight="1" x14ac:dyDescent="0.3">
      <c r="B73" s="171" t="s">
        <v>258</v>
      </c>
      <c r="C73" s="206" t="s">
        <v>865</v>
      </c>
      <c r="D73" s="179" t="s">
        <v>66</v>
      </c>
      <c r="E73" s="235">
        <v>1</v>
      </c>
      <c r="F73" s="185">
        <v>0</v>
      </c>
      <c r="G73" s="175">
        <v>0.2571</v>
      </c>
      <c r="H73" s="176">
        <f t="shared" si="2"/>
        <v>0</v>
      </c>
      <c r="I73" s="177">
        <f t="shared" si="3"/>
        <v>0</v>
      </c>
    </row>
    <row r="74" spans="2:9" s="152" customFormat="1" ht="15" customHeight="1" x14ac:dyDescent="0.3">
      <c r="B74" s="171" t="s">
        <v>259</v>
      </c>
      <c r="C74" s="206" t="s">
        <v>866</v>
      </c>
      <c r="D74" s="179" t="s">
        <v>66</v>
      </c>
      <c r="E74" s="235">
        <v>1</v>
      </c>
      <c r="F74" s="185">
        <v>0</v>
      </c>
      <c r="G74" s="175">
        <v>0.2571</v>
      </c>
      <c r="H74" s="176">
        <f t="shared" si="2"/>
        <v>0</v>
      </c>
      <c r="I74" s="177">
        <f t="shared" si="3"/>
        <v>0</v>
      </c>
    </row>
    <row r="75" spans="2:9" s="152" customFormat="1" ht="15" customHeight="1" x14ac:dyDescent="0.3">
      <c r="B75" s="171" t="s">
        <v>260</v>
      </c>
      <c r="C75" s="206" t="s">
        <v>867</v>
      </c>
      <c r="D75" s="179" t="s">
        <v>66</v>
      </c>
      <c r="E75" s="235">
        <v>2</v>
      </c>
      <c r="F75" s="185">
        <v>0</v>
      </c>
      <c r="G75" s="175">
        <v>0.2571</v>
      </c>
      <c r="H75" s="176">
        <f t="shared" si="2"/>
        <v>0</v>
      </c>
      <c r="I75" s="177">
        <f t="shared" si="3"/>
        <v>0</v>
      </c>
    </row>
    <row r="76" spans="2:9" s="152" customFormat="1" ht="15" customHeight="1" x14ac:dyDescent="0.3">
      <c r="B76" s="171" t="s">
        <v>261</v>
      </c>
      <c r="C76" s="206" t="s">
        <v>868</v>
      </c>
      <c r="D76" s="179" t="s">
        <v>66</v>
      </c>
      <c r="E76" s="235">
        <v>1</v>
      </c>
      <c r="F76" s="185">
        <v>0</v>
      </c>
      <c r="G76" s="175">
        <v>0.2571</v>
      </c>
      <c r="H76" s="176">
        <f t="shared" si="2"/>
        <v>0</v>
      </c>
      <c r="I76" s="177">
        <f t="shared" si="3"/>
        <v>0</v>
      </c>
    </row>
    <row r="77" spans="2:9" s="152" customFormat="1" ht="15" customHeight="1" x14ac:dyDescent="0.3">
      <c r="B77" s="171" t="s">
        <v>262</v>
      </c>
      <c r="C77" s="206" t="s">
        <v>869</v>
      </c>
      <c r="D77" s="179" t="s">
        <v>66</v>
      </c>
      <c r="E77" s="235">
        <v>1</v>
      </c>
      <c r="F77" s="185">
        <v>0</v>
      </c>
      <c r="G77" s="175">
        <v>0.2571</v>
      </c>
      <c r="H77" s="176">
        <f t="shared" si="2"/>
        <v>0</v>
      </c>
      <c r="I77" s="177">
        <f t="shared" si="3"/>
        <v>0</v>
      </c>
    </row>
    <row r="78" spans="2:9" s="152" customFormat="1" ht="15" customHeight="1" x14ac:dyDescent="0.3">
      <c r="B78" s="171" t="s">
        <v>263</v>
      </c>
      <c r="C78" s="206" t="s">
        <v>265</v>
      </c>
      <c r="D78" s="179" t="s">
        <v>66</v>
      </c>
      <c r="E78" s="235">
        <v>1</v>
      </c>
      <c r="F78" s="185">
        <v>0</v>
      </c>
      <c r="G78" s="175">
        <v>0.2571</v>
      </c>
      <c r="H78" s="176">
        <f t="shared" si="2"/>
        <v>0</v>
      </c>
      <c r="I78" s="177">
        <f t="shared" si="3"/>
        <v>0</v>
      </c>
    </row>
    <row r="79" spans="2:9" s="152" customFormat="1" ht="30" customHeight="1" x14ac:dyDescent="0.3">
      <c r="B79" s="171" t="s">
        <v>264</v>
      </c>
      <c r="C79" s="207" t="s">
        <v>268</v>
      </c>
      <c r="D79" s="179" t="s">
        <v>66</v>
      </c>
      <c r="E79" s="235">
        <v>6</v>
      </c>
      <c r="F79" s="180">
        <v>0</v>
      </c>
      <c r="G79" s="175">
        <v>0.2571</v>
      </c>
      <c r="H79" s="176">
        <f t="shared" si="2"/>
        <v>0</v>
      </c>
      <c r="I79" s="177">
        <f t="shared" si="3"/>
        <v>0</v>
      </c>
    </row>
    <row r="80" spans="2:9" s="152" customFormat="1" ht="15" customHeight="1" x14ac:dyDescent="0.3">
      <c r="B80" s="171" t="s">
        <v>266</v>
      </c>
      <c r="C80" s="208" t="s">
        <v>287</v>
      </c>
      <c r="D80" s="179" t="s">
        <v>66</v>
      </c>
      <c r="E80" s="235">
        <v>1</v>
      </c>
      <c r="F80" s="180">
        <v>0</v>
      </c>
      <c r="G80" s="175">
        <v>0.2571</v>
      </c>
      <c r="H80" s="176">
        <f t="shared" si="2"/>
        <v>0</v>
      </c>
      <c r="I80" s="177">
        <f t="shared" si="3"/>
        <v>0</v>
      </c>
    </row>
    <row r="81" spans="2:9" s="152" customFormat="1" ht="15" customHeight="1" x14ac:dyDescent="0.3">
      <c r="B81" s="171" t="s">
        <v>267</v>
      </c>
      <c r="C81" s="208" t="s">
        <v>269</v>
      </c>
      <c r="D81" s="179" t="s">
        <v>183</v>
      </c>
      <c r="E81" s="237">
        <v>2</v>
      </c>
      <c r="F81" s="180">
        <v>0</v>
      </c>
      <c r="G81" s="175">
        <v>0.2571</v>
      </c>
      <c r="H81" s="176">
        <f t="shared" si="2"/>
        <v>0</v>
      </c>
      <c r="I81" s="177">
        <f t="shared" si="3"/>
        <v>0</v>
      </c>
    </row>
    <row r="82" spans="2:9" s="152" customFormat="1" ht="4.95" customHeight="1" x14ac:dyDescent="0.3">
      <c r="B82" s="186"/>
      <c r="C82" s="208"/>
      <c r="D82" s="188"/>
      <c r="E82" s="238"/>
      <c r="F82" s="189"/>
      <c r="G82" s="190"/>
      <c r="H82" s="191"/>
      <c r="I82" s="192"/>
    </row>
    <row r="83" spans="2:9" s="152" customFormat="1" ht="15" customHeight="1" x14ac:dyDescent="0.3">
      <c r="B83" s="161">
        <v>5</v>
      </c>
      <c r="C83" s="162" t="s">
        <v>270</v>
      </c>
      <c r="D83" s="163"/>
      <c r="E83" s="239"/>
      <c r="F83" s="193"/>
      <c r="G83" s="163"/>
      <c r="H83" s="194"/>
      <c r="I83" s="165">
        <f>SUM(I84:I87)</f>
        <v>0</v>
      </c>
    </row>
    <row r="84" spans="2:9" s="152" customFormat="1" ht="15" customHeight="1" x14ac:dyDescent="0.3">
      <c r="B84" s="171" t="s">
        <v>271</v>
      </c>
      <c r="C84" s="172" t="s">
        <v>272</v>
      </c>
      <c r="D84" s="179" t="s">
        <v>273</v>
      </c>
      <c r="E84" s="235">
        <v>12</v>
      </c>
      <c r="F84" s="180">
        <v>0</v>
      </c>
      <c r="G84" s="175">
        <v>0.2571</v>
      </c>
      <c r="H84" s="176">
        <f>ROUNDDOWN(F84*(1+G84),2)</f>
        <v>0</v>
      </c>
      <c r="I84" s="177">
        <f>ROUNDDOWN(H84*E84,2)</f>
        <v>0</v>
      </c>
    </row>
    <row r="85" spans="2:9" s="152" customFormat="1" ht="15" customHeight="1" x14ac:dyDescent="0.3">
      <c r="B85" s="171" t="s">
        <v>274</v>
      </c>
      <c r="C85" s="172" t="s">
        <v>275</v>
      </c>
      <c r="D85" s="179" t="s">
        <v>273</v>
      </c>
      <c r="E85" s="235">
        <v>6</v>
      </c>
      <c r="F85" s="180">
        <v>0</v>
      </c>
      <c r="G85" s="175">
        <v>0.2571</v>
      </c>
      <c r="H85" s="176">
        <f>ROUNDDOWN(F85*(1+G85),2)</f>
        <v>0</v>
      </c>
      <c r="I85" s="177">
        <f>ROUNDDOWN(H85*E85,2)</f>
        <v>0</v>
      </c>
    </row>
    <row r="86" spans="2:9" s="152" customFormat="1" ht="15" customHeight="1" x14ac:dyDescent="0.3">
      <c r="B86" s="171" t="s">
        <v>276</v>
      </c>
      <c r="C86" s="172" t="s">
        <v>277</v>
      </c>
      <c r="D86" s="179" t="s">
        <v>273</v>
      </c>
      <c r="E86" s="235">
        <v>6</v>
      </c>
      <c r="F86" s="180">
        <v>0</v>
      </c>
      <c r="G86" s="175">
        <v>0.2571</v>
      </c>
      <c r="H86" s="176">
        <f>ROUNDDOWN(F86*(1+G86),2)</f>
        <v>0</v>
      </c>
      <c r="I86" s="177">
        <f>ROUNDDOWN(H86*E86,2)</f>
        <v>0</v>
      </c>
    </row>
    <row r="87" spans="2:9" s="152" customFormat="1" ht="15" customHeight="1" x14ac:dyDescent="0.3">
      <c r="B87" s="209" t="s">
        <v>278</v>
      </c>
      <c r="C87" s="210" t="s">
        <v>279</v>
      </c>
      <c r="D87" s="211" t="s">
        <v>273</v>
      </c>
      <c r="E87" s="242">
        <v>8</v>
      </c>
      <c r="F87" s="212">
        <v>0</v>
      </c>
      <c r="G87" s="213">
        <v>0.2571</v>
      </c>
      <c r="H87" s="214">
        <f>ROUNDDOWN(F87*(1+G87),2)</f>
        <v>0</v>
      </c>
      <c r="I87" s="215">
        <f>ROUNDDOWN(H87*E87,2)</f>
        <v>0</v>
      </c>
    </row>
    <row r="88" spans="2:9" s="152" customFormat="1" ht="4.95" customHeight="1" x14ac:dyDescent="0.3">
      <c r="B88" s="216"/>
      <c r="C88" s="196"/>
      <c r="D88" s="217"/>
      <c r="E88" s="217"/>
      <c r="G88" s="217"/>
      <c r="H88" s="217"/>
      <c r="I88" s="178"/>
    </row>
    <row r="89" spans="2:9" s="152" customFormat="1" ht="15" customHeight="1" x14ac:dyDescent="0.3">
      <c r="B89" s="222">
        <v>6</v>
      </c>
      <c r="C89" s="384" t="s">
        <v>284</v>
      </c>
      <c r="D89" s="385"/>
      <c r="E89" s="385"/>
      <c r="F89" s="385"/>
      <c r="G89" s="385"/>
      <c r="H89" s="386"/>
      <c r="I89" s="223">
        <f>SUM(I9,I20,I37,I69,I83)</f>
        <v>0</v>
      </c>
    </row>
    <row r="90" spans="2:9" s="152" customFormat="1" ht="9.9" customHeight="1" x14ac:dyDescent="0.3">
      <c r="B90" s="216"/>
      <c r="C90" s="196"/>
      <c r="D90" s="217"/>
      <c r="E90" s="217"/>
      <c r="G90" s="217"/>
      <c r="H90" s="217"/>
      <c r="I90" s="178"/>
    </row>
    <row r="91" spans="2:9" s="218" customFormat="1" ht="12" x14ac:dyDescent="0.3">
      <c r="B91" s="219"/>
      <c r="C91" s="220"/>
      <c r="D91" s="221"/>
      <c r="E91" s="221"/>
      <c r="G91" s="221"/>
      <c r="H91" s="221"/>
    </row>
    <row r="92" spans="2:9" s="218" customFormat="1" ht="12" x14ac:dyDescent="0.3">
      <c r="B92" s="219"/>
      <c r="C92" s="220"/>
      <c r="D92" s="221"/>
      <c r="E92" s="221"/>
      <c r="G92" s="221"/>
      <c r="H92" s="221"/>
    </row>
    <row r="93" spans="2:9" s="218" customFormat="1" ht="12" x14ac:dyDescent="0.3">
      <c r="B93" s="219"/>
      <c r="C93" s="220"/>
      <c r="D93" s="221"/>
      <c r="E93" s="221"/>
      <c r="G93" s="221"/>
      <c r="H93" s="221"/>
    </row>
    <row r="94" spans="2:9" s="218" customFormat="1" ht="12" x14ac:dyDescent="0.3">
      <c r="B94" s="219"/>
      <c r="C94" s="220"/>
      <c r="D94" s="221"/>
      <c r="E94" s="221"/>
      <c r="G94" s="221"/>
      <c r="H94" s="221"/>
    </row>
    <row r="95" spans="2:9" s="218" customFormat="1" ht="12" x14ac:dyDescent="0.3">
      <c r="B95" s="219"/>
      <c r="C95" s="220"/>
      <c r="D95" s="221"/>
      <c r="E95" s="221"/>
      <c r="G95" s="221"/>
      <c r="H95" s="221"/>
    </row>
    <row r="96" spans="2:9" s="218" customFormat="1" ht="12" x14ac:dyDescent="0.3">
      <c r="B96" s="219"/>
      <c r="C96" s="220"/>
      <c r="D96" s="221"/>
      <c r="E96" s="221"/>
      <c r="G96" s="221"/>
      <c r="H96" s="221"/>
    </row>
    <row r="97" spans="2:8" s="218" customFormat="1" ht="12" x14ac:dyDescent="0.3">
      <c r="B97" s="219"/>
      <c r="C97" s="220"/>
      <c r="D97" s="221"/>
      <c r="E97" s="221"/>
      <c r="G97" s="221"/>
      <c r="H97" s="221"/>
    </row>
    <row r="98" spans="2:8" s="218" customFormat="1" ht="12" x14ac:dyDescent="0.3">
      <c r="B98" s="219"/>
      <c r="C98" s="220"/>
      <c r="D98" s="221"/>
      <c r="E98" s="221"/>
      <c r="G98" s="221"/>
      <c r="H98" s="221"/>
    </row>
    <row r="99" spans="2:8" s="218" customFormat="1" ht="12" x14ac:dyDescent="0.3">
      <c r="B99" s="219"/>
      <c r="C99" s="220"/>
      <c r="D99" s="221"/>
      <c r="E99" s="221"/>
      <c r="G99" s="221"/>
      <c r="H99" s="221"/>
    </row>
    <row r="100" spans="2:8" s="218" customFormat="1" ht="12" x14ac:dyDescent="0.3">
      <c r="B100" s="219"/>
      <c r="C100" s="220"/>
      <c r="D100" s="221"/>
      <c r="E100" s="221"/>
      <c r="G100" s="221"/>
      <c r="H100" s="221"/>
    </row>
    <row r="101" spans="2:8" s="218" customFormat="1" ht="12" x14ac:dyDescent="0.3">
      <c r="B101" s="219"/>
      <c r="C101" s="220"/>
      <c r="D101" s="221"/>
      <c r="E101" s="221"/>
      <c r="G101" s="221"/>
      <c r="H101" s="221"/>
    </row>
    <row r="102" spans="2:8" s="218" customFormat="1" ht="12" x14ac:dyDescent="0.3">
      <c r="B102" s="219"/>
      <c r="C102" s="220"/>
      <c r="D102" s="221"/>
      <c r="E102" s="221"/>
      <c r="G102" s="221"/>
      <c r="H102" s="221"/>
    </row>
    <row r="103" spans="2:8" s="218" customFormat="1" ht="12" x14ac:dyDescent="0.3">
      <c r="B103" s="219"/>
      <c r="C103" s="220"/>
      <c r="D103" s="221"/>
      <c r="E103" s="221"/>
      <c r="G103" s="221"/>
      <c r="H103" s="221"/>
    </row>
    <row r="104" spans="2:8" s="218" customFormat="1" ht="12" x14ac:dyDescent="0.3">
      <c r="B104" s="219"/>
      <c r="C104" s="220"/>
      <c r="D104" s="221"/>
      <c r="E104" s="221"/>
      <c r="G104" s="221"/>
      <c r="H104" s="221"/>
    </row>
    <row r="105" spans="2:8" s="218" customFormat="1" ht="12" x14ac:dyDescent="0.3">
      <c r="B105" s="219"/>
      <c r="C105" s="220"/>
      <c r="D105" s="221"/>
      <c r="E105" s="221"/>
      <c r="G105" s="221"/>
      <c r="H105" s="221"/>
    </row>
    <row r="106" spans="2:8" s="218" customFormat="1" ht="12" x14ac:dyDescent="0.3">
      <c r="B106" s="219"/>
      <c r="C106" s="220"/>
      <c r="D106" s="221"/>
      <c r="E106" s="221"/>
      <c r="G106" s="221"/>
      <c r="H106" s="221"/>
    </row>
    <row r="107" spans="2:8" s="140" customFormat="1" x14ac:dyDescent="0.3">
      <c r="B107" s="143"/>
      <c r="C107" s="141"/>
      <c r="D107" s="142"/>
      <c r="E107" s="142"/>
      <c r="G107" s="142"/>
      <c r="H107" s="142"/>
    </row>
    <row r="108" spans="2:8" s="140" customFormat="1" x14ac:dyDescent="0.3">
      <c r="B108" s="143"/>
      <c r="C108" s="141"/>
      <c r="D108" s="142"/>
      <c r="E108" s="142"/>
      <c r="G108" s="142"/>
      <c r="H108" s="142"/>
    </row>
    <row r="109" spans="2:8" s="140" customFormat="1" x14ac:dyDescent="0.3">
      <c r="B109" s="143"/>
      <c r="C109" s="141"/>
      <c r="D109" s="142"/>
      <c r="E109" s="142"/>
      <c r="G109" s="142"/>
      <c r="H109" s="142"/>
    </row>
    <row r="110" spans="2:8" s="140" customFormat="1" x14ac:dyDescent="0.3">
      <c r="B110" s="143"/>
      <c r="C110" s="141"/>
      <c r="D110" s="142"/>
      <c r="E110" s="142"/>
      <c r="G110" s="142"/>
      <c r="H110" s="142"/>
    </row>
    <row r="111" spans="2:8" s="140" customFormat="1" x14ac:dyDescent="0.3">
      <c r="B111" s="143"/>
      <c r="C111" s="141"/>
      <c r="D111" s="142"/>
      <c r="E111" s="142"/>
      <c r="G111" s="142"/>
      <c r="H111" s="142"/>
    </row>
    <row r="112" spans="2:8" s="140" customFormat="1" x14ac:dyDescent="0.3">
      <c r="B112" s="143"/>
      <c r="C112" s="141"/>
      <c r="D112" s="142"/>
      <c r="E112" s="142"/>
      <c r="G112" s="142"/>
      <c r="H112" s="142"/>
    </row>
    <row r="113" spans="2:8" s="140" customFormat="1" x14ac:dyDescent="0.3">
      <c r="B113" s="143"/>
      <c r="C113" s="141"/>
      <c r="D113" s="142"/>
      <c r="E113" s="142"/>
      <c r="G113" s="142"/>
      <c r="H113" s="142"/>
    </row>
    <row r="114" spans="2:8" s="140" customFormat="1" x14ac:dyDescent="0.3">
      <c r="B114" s="143"/>
      <c r="C114" s="141"/>
      <c r="D114" s="142"/>
      <c r="E114" s="142"/>
      <c r="G114" s="142"/>
      <c r="H114" s="142"/>
    </row>
    <row r="115" spans="2:8" s="140" customFormat="1" x14ac:dyDescent="0.3">
      <c r="B115" s="143"/>
      <c r="C115" s="141"/>
      <c r="D115" s="142"/>
      <c r="E115" s="142"/>
      <c r="G115" s="142"/>
      <c r="H115" s="142"/>
    </row>
    <row r="116" spans="2:8" s="140" customFormat="1" x14ac:dyDescent="0.3">
      <c r="B116" s="143"/>
      <c r="C116" s="141"/>
      <c r="D116" s="142"/>
      <c r="E116" s="142"/>
      <c r="G116" s="142"/>
      <c r="H116" s="142"/>
    </row>
    <row r="117" spans="2:8" s="140" customFormat="1" x14ac:dyDescent="0.3">
      <c r="B117" s="143"/>
      <c r="C117" s="141"/>
      <c r="D117" s="142"/>
      <c r="E117" s="142"/>
      <c r="G117" s="142"/>
      <c r="H117" s="142"/>
    </row>
    <row r="118" spans="2:8" s="140" customFormat="1" x14ac:dyDescent="0.3">
      <c r="B118" s="143"/>
      <c r="C118" s="141"/>
      <c r="D118" s="142"/>
      <c r="E118" s="142"/>
      <c r="G118" s="142"/>
      <c r="H118" s="142"/>
    </row>
    <row r="119" spans="2:8" s="140" customFormat="1" x14ac:dyDescent="0.3">
      <c r="B119" s="143"/>
      <c r="C119" s="141"/>
      <c r="D119" s="142"/>
      <c r="E119" s="142"/>
      <c r="G119" s="142"/>
      <c r="H119" s="142"/>
    </row>
    <row r="120" spans="2:8" s="140" customFormat="1" x14ac:dyDescent="0.3">
      <c r="B120" s="143"/>
      <c r="C120" s="141"/>
      <c r="D120" s="142"/>
      <c r="E120" s="142"/>
      <c r="G120" s="142"/>
      <c r="H120" s="142"/>
    </row>
    <row r="121" spans="2:8" s="140" customFormat="1" x14ac:dyDescent="0.3">
      <c r="B121" s="143"/>
      <c r="C121" s="141"/>
      <c r="D121" s="142"/>
      <c r="E121" s="142"/>
      <c r="G121" s="142"/>
      <c r="H121" s="142"/>
    </row>
    <row r="122" spans="2:8" s="140" customFormat="1" x14ac:dyDescent="0.3">
      <c r="B122" s="143"/>
      <c r="C122" s="141"/>
      <c r="D122" s="142"/>
      <c r="E122" s="142"/>
      <c r="G122" s="142"/>
      <c r="H122" s="142"/>
    </row>
    <row r="123" spans="2:8" s="140" customFormat="1" x14ac:dyDescent="0.3">
      <c r="B123" s="143"/>
      <c r="C123" s="141"/>
      <c r="D123" s="142"/>
      <c r="E123" s="142"/>
      <c r="G123" s="142"/>
      <c r="H123" s="142"/>
    </row>
    <row r="124" spans="2:8" s="140" customFormat="1" x14ac:dyDescent="0.3">
      <c r="B124" s="143"/>
      <c r="C124" s="141"/>
      <c r="D124" s="142"/>
      <c r="E124" s="142"/>
      <c r="G124" s="142"/>
      <c r="H124" s="142"/>
    </row>
    <row r="125" spans="2:8" s="140" customFormat="1" x14ac:dyDescent="0.3">
      <c r="B125" s="143"/>
      <c r="C125" s="141"/>
      <c r="D125" s="142"/>
      <c r="E125" s="142"/>
      <c r="G125" s="142"/>
      <c r="H125" s="142"/>
    </row>
    <row r="126" spans="2:8" s="140" customFormat="1" x14ac:dyDescent="0.3">
      <c r="B126" s="143"/>
      <c r="C126" s="141"/>
      <c r="D126" s="142"/>
      <c r="E126" s="142"/>
      <c r="G126" s="142"/>
      <c r="H126" s="142"/>
    </row>
    <row r="127" spans="2:8" s="140" customFormat="1" x14ac:dyDescent="0.3">
      <c r="B127" s="143"/>
      <c r="C127" s="141"/>
      <c r="D127" s="142"/>
      <c r="E127" s="142"/>
      <c r="G127" s="142"/>
      <c r="H127" s="142"/>
    </row>
    <row r="128" spans="2:8" s="140" customFormat="1" x14ac:dyDescent="0.3">
      <c r="B128" s="143"/>
      <c r="C128" s="141"/>
      <c r="D128" s="142"/>
      <c r="E128" s="142"/>
      <c r="G128" s="142"/>
      <c r="H128" s="142"/>
    </row>
    <row r="129" spans="2:8" s="140" customFormat="1" x14ac:dyDescent="0.3">
      <c r="B129" s="143"/>
      <c r="C129" s="141"/>
      <c r="D129" s="142"/>
      <c r="E129" s="142"/>
      <c r="G129" s="142"/>
      <c r="H129" s="142"/>
    </row>
    <row r="130" spans="2:8" s="140" customFormat="1" x14ac:dyDescent="0.3">
      <c r="B130" s="143"/>
      <c r="C130" s="141"/>
      <c r="D130" s="142"/>
      <c r="E130" s="142"/>
      <c r="G130" s="142"/>
      <c r="H130" s="142"/>
    </row>
    <row r="131" spans="2:8" s="140" customFormat="1" x14ac:dyDescent="0.3">
      <c r="B131" s="143"/>
      <c r="C131" s="141"/>
      <c r="D131" s="142"/>
      <c r="E131" s="142"/>
      <c r="G131" s="142"/>
      <c r="H131" s="142"/>
    </row>
    <row r="132" spans="2:8" s="140" customFormat="1" x14ac:dyDescent="0.3">
      <c r="B132" s="143"/>
      <c r="C132" s="141"/>
      <c r="D132" s="142"/>
      <c r="E132" s="142"/>
      <c r="G132" s="142"/>
      <c r="H132" s="142"/>
    </row>
    <row r="133" spans="2:8" s="140" customFormat="1" x14ac:dyDescent="0.3">
      <c r="B133" s="143"/>
      <c r="C133" s="141"/>
      <c r="D133" s="142"/>
      <c r="E133" s="142"/>
      <c r="G133" s="142"/>
      <c r="H133" s="142"/>
    </row>
    <row r="134" spans="2:8" s="140" customFormat="1" x14ac:dyDescent="0.3">
      <c r="B134" s="143"/>
      <c r="C134" s="141"/>
      <c r="D134" s="142"/>
      <c r="E134" s="142"/>
      <c r="G134" s="142"/>
      <c r="H134" s="142"/>
    </row>
    <row r="135" spans="2:8" s="140" customFormat="1" x14ac:dyDescent="0.3">
      <c r="B135" s="143"/>
      <c r="C135" s="141"/>
      <c r="D135" s="142"/>
      <c r="E135" s="142"/>
      <c r="G135" s="142"/>
      <c r="H135" s="142"/>
    </row>
    <row r="136" spans="2:8" s="140" customFormat="1" x14ac:dyDescent="0.3">
      <c r="B136" s="143"/>
      <c r="C136" s="141"/>
      <c r="D136" s="142"/>
      <c r="E136" s="142"/>
      <c r="G136" s="142"/>
      <c r="H136" s="142"/>
    </row>
    <row r="137" spans="2:8" s="140" customFormat="1" x14ac:dyDescent="0.3">
      <c r="B137" s="143"/>
      <c r="C137" s="141"/>
      <c r="D137" s="142"/>
      <c r="E137" s="142"/>
      <c r="G137" s="142"/>
      <c r="H137" s="142"/>
    </row>
    <row r="138" spans="2:8" s="140" customFormat="1" x14ac:dyDescent="0.3">
      <c r="B138" s="143"/>
      <c r="C138" s="141"/>
      <c r="D138" s="142"/>
      <c r="E138" s="142"/>
      <c r="G138" s="142"/>
      <c r="H138" s="142"/>
    </row>
    <row r="139" spans="2:8" s="140" customFormat="1" x14ac:dyDescent="0.3">
      <c r="B139" s="143"/>
      <c r="C139" s="141"/>
      <c r="D139" s="142"/>
      <c r="E139" s="142"/>
      <c r="G139" s="142"/>
      <c r="H139" s="142"/>
    </row>
    <row r="140" spans="2:8" s="140" customFormat="1" x14ac:dyDescent="0.3">
      <c r="B140" s="143"/>
      <c r="C140" s="141"/>
      <c r="D140" s="142"/>
      <c r="E140" s="142"/>
      <c r="G140" s="142"/>
      <c r="H140" s="142"/>
    </row>
    <row r="141" spans="2:8" s="140" customFormat="1" x14ac:dyDescent="0.3">
      <c r="B141" s="143"/>
      <c r="C141" s="141"/>
      <c r="D141" s="142"/>
      <c r="E141" s="142"/>
      <c r="G141" s="142"/>
      <c r="H141" s="142"/>
    </row>
    <row r="142" spans="2:8" s="140" customFormat="1" x14ac:dyDescent="0.3">
      <c r="B142" s="143"/>
      <c r="C142" s="141"/>
      <c r="D142" s="142"/>
      <c r="E142" s="142"/>
      <c r="G142" s="142"/>
      <c r="H142" s="142"/>
    </row>
    <row r="143" spans="2:8" s="140" customFormat="1" x14ac:dyDescent="0.3">
      <c r="B143" s="143"/>
      <c r="C143" s="141"/>
      <c r="D143" s="142"/>
      <c r="E143" s="142"/>
      <c r="G143" s="142"/>
      <c r="H143" s="142"/>
    </row>
    <row r="144" spans="2:8" s="140" customFormat="1" x14ac:dyDescent="0.3">
      <c r="B144" s="143"/>
      <c r="C144" s="141"/>
      <c r="D144" s="142"/>
      <c r="E144" s="142"/>
      <c r="G144" s="142"/>
      <c r="H144" s="142"/>
    </row>
    <row r="145" spans="2:8" s="140" customFormat="1" x14ac:dyDescent="0.3">
      <c r="B145" s="143"/>
      <c r="C145" s="141"/>
      <c r="D145" s="142"/>
      <c r="E145" s="142"/>
      <c r="G145" s="142"/>
      <c r="H145" s="142"/>
    </row>
    <row r="146" spans="2:8" s="140" customFormat="1" x14ac:dyDescent="0.3">
      <c r="B146" s="143"/>
      <c r="C146" s="141"/>
      <c r="D146" s="142"/>
      <c r="E146" s="142"/>
      <c r="G146" s="142"/>
      <c r="H146" s="142"/>
    </row>
    <row r="147" spans="2:8" s="140" customFormat="1" x14ac:dyDescent="0.3">
      <c r="B147" s="143"/>
      <c r="C147" s="141"/>
      <c r="D147" s="142"/>
      <c r="E147" s="142"/>
      <c r="G147" s="142"/>
      <c r="H147" s="142"/>
    </row>
    <row r="148" spans="2:8" s="140" customFormat="1" x14ac:dyDescent="0.3">
      <c r="B148" s="143"/>
      <c r="C148" s="141"/>
      <c r="D148" s="142"/>
      <c r="E148" s="142"/>
      <c r="G148" s="142"/>
      <c r="H148" s="142"/>
    </row>
    <row r="149" spans="2:8" s="140" customFormat="1" x14ac:dyDescent="0.3">
      <c r="B149" s="143"/>
      <c r="C149" s="141"/>
      <c r="D149" s="142"/>
      <c r="E149" s="142"/>
      <c r="G149" s="142"/>
      <c r="H149" s="142"/>
    </row>
    <row r="150" spans="2:8" s="140" customFormat="1" x14ac:dyDescent="0.3">
      <c r="B150" s="143"/>
      <c r="C150" s="141"/>
      <c r="D150" s="142"/>
      <c r="E150" s="142"/>
      <c r="G150" s="142"/>
      <c r="H150" s="142"/>
    </row>
    <row r="151" spans="2:8" s="140" customFormat="1" x14ac:dyDescent="0.3">
      <c r="B151" s="143"/>
      <c r="C151" s="141"/>
      <c r="D151" s="142"/>
      <c r="E151" s="142"/>
      <c r="G151" s="142"/>
      <c r="H151" s="142"/>
    </row>
    <row r="152" spans="2:8" s="140" customFormat="1" x14ac:dyDescent="0.3">
      <c r="B152" s="143"/>
      <c r="C152" s="141"/>
      <c r="D152" s="142"/>
      <c r="E152" s="142"/>
      <c r="G152" s="142"/>
      <c r="H152" s="142"/>
    </row>
    <row r="153" spans="2:8" s="140" customFormat="1" x14ac:dyDescent="0.3">
      <c r="B153" s="143"/>
      <c r="C153" s="141"/>
      <c r="D153" s="142"/>
      <c r="E153" s="142"/>
      <c r="G153" s="142"/>
      <c r="H153" s="142"/>
    </row>
    <row r="154" spans="2:8" s="140" customFormat="1" x14ac:dyDescent="0.3">
      <c r="B154" s="143"/>
      <c r="C154" s="141"/>
      <c r="D154" s="142"/>
      <c r="E154" s="142"/>
      <c r="G154" s="142"/>
      <c r="H154" s="142"/>
    </row>
    <row r="155" spans="2:8" s="140" customFormat="1" x14ac:dyDescent="0.3">
      <c r="B155" s="143"/>
      <c r="C155" s="141"/>
      <c r="D155" s="142"/>
      <c r="E155" s="142"/>
      <c r="G155" s="142"/>
      <c r="H155" s="142"/>
    </row>
    <row r="156" spans="2:8" s="140" customFormat="1" x14ac:dyDescent="0.3">
      <c r="B156" s="143"/>
      <c r="C156" s="141"/>
      <c r="D156" s="142"/>
      <c r="E156" s="142"/>
      <c r="G156" s="142"/>
      <c r="H156" s="142"/>
    </row>
    <row r="157" spans="2:8" s="140" customFormat="1" x14ac:dyDescent="0.3">
      <c r="B157" s="143"/>
      <c r="C157" s="141"/>
      <c r="D157" s="142"/>
      <c r="E157" s="142"/>
      <c r="G157" s="142"/>
      <c r="H157" s="142"/>
    </row>
    <row r="158" spans="2:8" s="140" customFormat="1" x14ac:dyDescent="0.3">
      <c r="B158" s="143"/>
      <c r="C158" s="141"/>
      <c r="D158" s="142"/>
      <c r="E158" s="142"/>
      <c r="G158" s="142"/>
      <c r="H158" s="142"/>
    </row>
    <row r="159" spans="2:8" s="140" customFormat="1" x14ac:dyDescent="0.3">
      <c r="B159" s="143"/>
      <c r="C159" s="141"/>
      <c r="D159" s="142"/>
      <c r="E159" s="142"/>
      <c r="G159" s="142"/>
      <c r="H159" s="142"/>
    </row>
    <row r="160" spans="2:8" s="140" customFormat="1" x14ac:dyDescent="0.3">
      <c r="B160" s="143"/>
      <c r="C160" s="141"/>
      <c r="D160" s="142"/>
      <c r="E160" s="142"/>
      <c r="G160" s="142"/>
      <c r="H160" s="142"/>
    </row>
    <row r="161" spans="2:8" s="140" customFormat="1" x14ac:dyDescent="0.3">
      <c r="B161" s="143"/>
      <c r="C161" s="141"/>
      <c r="D161" s="142"/>
      <c r="E161" s="142"/>
      <c r="G161" s="142"/>
      <c r="H161" s="142"/>
    </row>
    <row r="162" spans="2:8" s="140" customFormat="1" x14ac:dyDescent="0.3">
      <c r="B162" s="143"/>
      <c r="C162" s="141"/>
      <c r="D162" s="142"/>
      <c r="E162" s="142"/>
      <c r="G162" s="142"/>
      <c r="H162" s="142"/>
    </row>
    <row r="163" spans="2:8" s="140" customFormat="1" x14ac:dyDescent="0.3">
      <c r="B163" s="143"/>
      <c r="C163" s="141"/>
      <c r="D163" s="142"/>
      <c r="E163" s="142"/>
      <c r="G163" s="142"/>
      <c r="H163" s="142"/>
    </row>
    <row r="164" spans="2:8" s="140" customFormat="1" x14ac:dyDescent="0.3">
      <c r="B164" s="143"/>
      <c r="C164" s="141"/>
      <c r="D164" s="142"/>
      <c r="E164" s="142"/>
      <c r="G164" s="142"/>
      <c r="H164" s="142"/>
    </row>
    <row r="165" spans="2:8" s="140" customFormat="1" x14ac:dyDescent="0.3">
      <c r="B165" s="143"/>
      <c r="C165" s="141"/>
      <c r="D165" s="142"/>
      <c r="E165" s="142"/>
      <c r="G165" s="142"/>
      <c r="H165" s="142"/>
    </row>
    <row r="166" spans="2:8" s="140" customFormat="1" x14ac:dyDescent="0.3">
      <c r="B166" s="143"/>
      <c r="C166" s="141"/>
      <c r="D166" s="142"/>
      <c r="E166" s="142"/>
      <c r="G166" s="142"/>
      <c r="H166" s="142"/>
    </row>
    <row r="167" spans="2:8" s="140" customFormat="1" x14ac:dyDescent="0.3">
      <c r="B167" s="143"/>
      <c r="C167" s="141"/>
      <c r="D167" s="142"/>
      <c r="E167" s="142"/>
      <c r="G167" s="142"/>
      <c r="H167" s="142"/>
    </row>
    <row r="168" spans="2:8" s="140" customFormat="1" x14ac:dyDescent="0.3">
      <c r="B168" s="143"/>
      <c r="C168" s="141"/>
      <c r="D168" s="142"/>
      <c r="E168" s="142"/>
      <c r="G168" s="142"/>
      <c r="H168" s="142"/>
    </row>
    <row r="169" spans="2:8" s="140" customFormat="1" x14ac:dyDescent="0.3">
      <c r="B169" s="143"/>
      <c r="C169" s="141"/>
      <c r="D169" s="142"/>
      <c r="E169" s="142"/>
      <c r="G169" s="142"/>
      <c r="H169" s="142"/>
    </row>
    <row r="170" spans="2:8" s="140" customFormat="1" x14ac:dyDescent="0.3">
      <c r="B170" s="143"/>
      <c r="C170" s="141"/>
      <c r="D170" s="142"/>
      <c r="E170" s="142"/>
      <c r="G170" s="142"/>
      <c r="H170" s="142"/>
    </row>
    <row r="171" spans="2:8" s="140" customFormat="1" x14ac:dyDescent="0.3">
      <c r="B171" s="143"/>
      <c r="C171" s="141"/>
      <c r="D171" s="142"/>
      <c r="E171" s="142"/>
      <c r="G171" s="142"/>
      <c r="H171" s="142"/>
    </row>
    <row r="172" spans="2:8" s="140" customFormat="1" x14ac:dyDescent="0.3">
      <c r="B172" s="143"/>
      <c r="C172" s="141"/>
      <c r="D172" s="142"/>
      <c r="E172" s="142"/>
      <c r="G172" s="142"/>
      <c r="H172" s="142"/>
    </row>
    <row r="173" spans="2:8" s="140" customFormat="1" x14ac:dyDescent="0.3">
      <c r="B173" s="143"/>
      <c r="C173" s="141"/>
      <c r="D173" s="142"/>
      <c r="E173" s="142"/>
      <c r="G173" s="142"/>
      <c r="H173" s="142"/>
    </row>
    <row r="174" spans="2:8" s="140" customFormat="1" x14ac:dyDescent="0.3">
      <c r="B174" s="143"/>
      <c r="C174" s="141"/>
      <c r="D174" s="142"/>
      <c r="E174" s="142"/>
      <c r="G174" s="142"/>
      <c r="H174" s="142"/>
    </row>
    <row r="175" spans="2:8" s="140" customFormat="1" x14ac:dyDescent="0.3">
      <c r="B175" s="143"/>
      <c r="C175" s="141"/>
      <c r="D175" s="142"/>
      <c r="E175" s="142"/>
      <c r="G175" s="142"/>
      <c r="H175" s="142"/>
    </row>
    <row r="176" spans="2:8" s="140" customFormat="1" x14ac:dyDescent="0.3">
      <c r="B176" s="143"/>
      <c r="C176" s="141"/>
      <c r="D176" s="142"/>
      <c r="E176" s="142"/>
      <c r="G176" s="142"/>
      <c r="H176" s="142"/>
    </row>
    <row r="177" spans="2:8" s="140" customFormat="1" x14ac:dyDescent="0.3">
      <c r="B177" s="143"/>
      <c r="C177" s="141"/>
      <c r="D177" s="142"/>
      <c r="E177" s="142"/>
      <c r="G177" s="142"/>
      <c r="H177" s="142"/>
    </row>
    <row r="178" spans="2:8" s="140" customFormat="1" x14ac:dyDescent="0.3">
      <c r="B178" s="143"/>
      <c r="C178" s="141"/>
      <c r="D178" s="142"/>
      <c r="E178" s="142"/>
      <c r="G178" s="142"/>
      <c r="H178" s="142"/>
    </row>
    <row r="179" spans="2:8" s="140" customFormat="1" x14ac:dyDescent="0.3">
      <c r="B179" s="143"/>
      <c r="C179" s="141"/>
      <c r="D179" s="142"/>
      <c r="E179" s="142"/>
      <c r="G179" s="142"/>
      <c r="H179" s="142"/>
    </row>
    <row r="180" spans="2:8" s="140" customFormat="1" x14ac:dyDescent="0.3">
      <c r="B180" s="143"/>
      <c r="C180" s="141"/>
      <c r="D180" s="142"/>
      <c r="E180" s="142"/>
      <c r="G180" s="142"/>
      <c r="H180" s="142"/>
    </row>
    <row r="181" spans="2:8" s="140" customFormat="1" x14ac:dyDescent="0.3">
      <c r="B181" s="143"/>
      <c r="C181" s="141"/>
      <c r="D181" s="142"/>
      <c r="E181" s="142"/>
      <c r="G181" s="142"/>
      <c r="H181" s="142"/>
    </row>
    <row r="182" spans="2:8" s="140" customFormat="1" x14ac:dyDescent="0.3">
      <c r="B182" s="143"/>
      <c r="C182" s="141"/>
      <c r="D182" s="142"/>
      <c r="E182" s="142"/>
      <c r="G182" s="142"/>
      <c r="H182" s="142"/>
    </row>
    <row r="183" spans="2:8" s="140" customFormat="1" x14ac:dyDescent="0.3">
      <c r="B183" s="143"/>
      <c r="C183" s="141"/>
      <c r="D183" s="142"/>
      <c r="E183" s="142"/>
      <c r="G183" s="142"/>
      <c r="H183" s="142"/>
    </row>
    <row r="184" spans="2:8" s="140" customFormat="1" x14ac:dyDescent="0.3">
      <c r="B184" s="143"/>
      <c r="C184" s="141"/>
      <c r="D184" s="142"/>
      <c r="E184" s="142"/>
      <c r="G184" s="142"/>
      <c r="H184" s="142"/>
    </row>
    <row r="185" spans="2:8" s="140" customFormat="1" x14ac:dyDescent="0.3">
      <c r="B185" s="143"/>
      <c r="C185" s="141"/>
      <c r="D185" s="142"/>
      <c r="E185" s="142"/>
      <c r="G185" s="142"/>
      <c r="H185" s="142"/>
    </row>
    <row r="186" spans="2:8" s="140" customFormat="1" x14ac:dyDescent="0.3">
      <c r="B186" s="143"/>
      <c r="C186" s="141"/>
      <c r="D186" s="142"/>
      <c r="E186" s="142"/>
      <c r="G186" s="142"/>
      <c r="H186" s="142"/>
    </row>
    <row r="187" spans="2:8" s="140" customFormat="1" x14ac:dyDescent="0.3">
      <c r="B187" s="143"/>
      <c r="C187" s="141"/>
      <c r="D187" s="142"/>
      <c r="E187" s="142"/>
      <c r="G187" s="142"/>
      <c r="H187" s="142"/>
    </row>
    <row r="188" spans="2:8" s="140" customFormat="1" x14ac:dyDescent="0.3">
      <c r="B188" s="143"/>
      <c r="C188" s="141"/>
      <c r="D188" s="142"/>
      <c r="E188" s="142"/>
      <c r="G188" s="142"/>
      <c r="H188" s="142"/>
    </row>
    <row r="189" spans="2:8" s="140" customFormat="1" x14ac:dyDescent="0.3">
      <c r="B189" s="143"/>
      <c r="C189" s="141"/>
      <c r="D189" s="142"/>
      <c r="E189" s="142"/>
      <c r="G189" s="142"/>
      <c r="H189" s="142"/>
    </row>
    <row r="190" spans="2:8" s="140" customFormat="1" x14ac:dyDescent="0.3">
      <c r="B190" s="143"/>
      <c r="C190" s="141"/>
      <c r="D190" s="142"/>
      <c r="E190" s="142"/>
      <c r="G190" s="142"/>
      <c r="H190" s="142"/>
    </row>
    <row r="191" spans="2:8" s="140" customFormat="1" x14ac:dyDescent="0.3">
      <c r="B191" s="143"/>
      <c r="C191" s="141"/>
      <c r="D191" s="142"/>
      <c r="E191" s="142"/>
      <c r="G191" s="142"/>
      <c r="H191" s="142"/>
    </row>
    <row r="192" spans="2:8" s="140" customFormat="1" x14ac:dyDescent="0.3">
      <c r="B192" s="143"/>
      <c r="C192" s="141"/>
      <c r="D192" s="142"/>
      <c r="E192" s="142"/>
      <c r="G192" s="142"/>
      <c r="H192" s="142"/>
    </row>
    <row r="193" spans="2:8" s="140" customFormat="1" x14ac:dyDescent="0.3">
      <c r="B193" s="143"/>
      <c r="C193" s="141"/>
      <c r="D193" s="142"/>
      <c r="E193" s="142"/>
      <c r="G193" s="142"/>
      <c r="H193" s="142"/>
    </row>
    <row r="194" spans="2:8" s="140" customFormat="1" x14ac:dyDescent="0.3">
      <c r="B194" s="143"/>
      <c r="C194" s="141"/>
      <c r="D194" s="142"/>
      <c r="E194" s="142"/>
      <c r="G194" s="142"/>
      <c r="H194" s="142"/>
    </row>
    <row r="195" spans="2:8" s="140" customFormat="1" x14ac:dyDescent="0.3">
      <c r="B195" s="143"/>
      <c r="C195" s="141"/>
      <c r="D195" s="142"/>
      <c r="E195" s="142"/>
      <c r="G195" s="142"/>
      <c r="H195" s="142"/>
    </row>
    <row r="196" spans="2:8" s="140" customFormat="1" x14ac:dyDescent="0.3">
      <c r="B196" s="143"/>
      <c r="C196" s="141"/>
      <c r="D196" s="142"/>
      <c r="E196" s="142"/>
      <c r="G196" s="142"/>
      <c r="H196" s="142"/>
    </row>
    <row r="197" spans="2:8" s="140" customFormat="1" x14ac:dyDescent="0.3">
      <c r="B197" s="143"/>
      <c r="C197" s="141"/>
      <c r="D197" s="142"/>
      <c r="E197" s="142"/>
      <c r="G197" s="142"/>
      <c r="H197" s="142"/>
    </row>
    <row r="198" spans="2:8" s="140" customFormat="1" x14ac:dyDescent="0.3">
      <c r="B198" s="143"/>
      <c r="C198" s="141"/>
      <c r="D198" s="142"/>
      <c r="E198" s="142"/>
      <c r="G198" s="142"/>
      <c r="H198" s="142"/>
    </row>
    <row r="199" spans="2:8" s="140" customFormat="1" x14ac:dyDescent="0.3">
      <c r="B199" s="143"/>
      <c r="C199" s="141"/>
      <c r="D199" s="142"/>
      <c r="E199" s="142"/>
      <c r="G199" s="142"/>
      <c r="H199" s="142"/>
    </row>
    <row r="200" spans="2:8" s="140" customFormat="1" x14ac:dyDescent="0.3">
      <c r="B200" s="143"/>
      <c r="C200" s="141"/>
      <c r="D200" s="142"/>
      <c r="E200" s="142"/>
      <c r="G200" s="142"/>
      <c r="H200" s="142"/>
    </row>
    <row r="201" spans="2:8" s="140" customFormat="1" x14ac:dyDescent="0.3">
      <c r="B201" s="143"/>
      <c r="C201" s="141"/>
      <c r="D201" s="142"/>
      <c r="E201" s="142"/>
      <c r="G201" s="142"/>
      <c r="H201" s="142"/>
    </row>
    <row r="202" spans="2:8" s="140" customFormat="1" x14ac:dyDescent="0.3">
      <c r="B202" s="143"/>
      <c r="C202" s="141"/>
      <c r="D202" s="142"/>
      <c r="E202" s="142"/>
      <c r="G202" s="142"/>
      <c r="H202" s="142"/>
    </row>
    <row r="203" spans="2:8" s="140" customFormat="1" x14ac:dyDescent="0.3">
      <c r="B203" s="143"/>
      <c r="C203" s="141"/>
      <c r="D203" s="142"/>
      <c r="E203" s="142"/>
      <c r="G203" s="142"/>
      <c r="H203" s="142"/>
    </row>
    <row r="204" spans="2:8" s="140" customFormat="1" x14ac:dyDescent="0.3">
      <c r="B204" s="143"/>
      <c r="C204" s="141"/>
      <c r="D204" s="142"/>
      <c r="E204" s="142"/>
      <c r="G204" s="142"/>
      <c r="H204" s="142"/>
    </row>
    <row r="205" spans="2:8" s="140" customFormat="1" x14ac:dyDescent="0.3">
      <c r="B205" s="143"/>
      <c r="C205" s="141"/>
      <c r="D205" s="142"/>
      <c r="E205" s="142"/>
      <c r="G205" s="142"/>
      <c r="H205" s="142"/>
    </row>
    <row r="206" spans="2:8" s="140" customFormat="1" x14ac:dyDescent="0.3">
      <c r="B206" s="143"/>
      <c r="C206" s="141"/>
      <c r="D206" s="142"/>
      <c r="E206" s="142"/>
      <c r="G206" s="142"/>
      <c r="H206" s="142"/>
    </row>
    <row r="207" spans="2:8" s="140" customFormat="1" x14ac:dyDescent="0.3">
      <c r="B207" s="143"/>
      <c r="C207" s="141"/>
      <c r="D207" s="142"/>
      <c r="E207" s="142"/>
      <c r="G207" s="142"/>
      <c r="H207" s="142"/>
    </row>
    <row r="208" spans="2:8" s="140" customFormat="1" x14ac:dyDescent="0.3">
      <c r="B208" s="143"/>
      <c r="C208" s="141"/>
      <c r="D208" s="142"/>
      <c r="E208" s="142"/>
      <c r="G208" s="142"/>
      <c r="H208" s="142"/>
    </row>
    <row r="209" spans="2:8" s="140" customFormat="1" x14ac:dyDescent="0.3">
      <c r="B209" s="143"/>
      <c r="C209" s="141"/>
      <c r="D209" s="142"/>
      <c r="E209" s="142"/>
      <c r="G209" s="142"/>
      <c r="H209" s="142"/>
    </row>
    <row r="210" spans="2:8" s="140" customFormat="1" x14ac:dyDescent="0.3">
      <c r="B210" s="143"/>
      <c r="C210" s="141"/>
      <c r="D210" s="142"/>
      <c r="E210" s="142"/>
      <c r="G210" s="142"/>
      <c r="H210" s="142"/>
    </row>
    <row r="211" spans="2:8" s="140" customFormat="1" x14ac:dyDescent="0.3">
      <c r="B211" s="143"/>
      <c r="C211" s="141"/>
      <c r="D211" s="142"/>
      <c r="E211" s="142"/>
      <c r="G211" s="142"/>
      <c r="H211" s="142"/>
    </row>
    <row r="212" spans="2:8" s="140" customFormat="1" x14ac:dyDescent="0.3">
      <c r="B212" s="143"/>
      <c r="C212" s="141"/>
      <c r="D212" s="142"/>
      <c r="E212" s="142"/>
      <c r="G212" s="142"/>
      <c r="H212" s="142"/>
    </row>
    <row r="213" spans="2:8" s="140" customFormat="1" x14ac:dyDescent="0.3">
      <c r="B213" s="143"/>
      <c r="C213" s="141"/>
      <c r="D213" s="142"/>
      <c r="E213" s="142"/>
      <c r="G213" s="142"/>
      <c r="H213" s="142"/>
    </row>
    <row r="214" spans="2:8" s="140" customFormat="1" x14ac:dyDescent="0.3">
      <c r="B214" s="143"/>
      <c r="C214" s="141"/>
      <c r="D214" s="142"/>
      <c r="E214" s="142"/>
      <c r="G214" s="142"/>
      <c r="H214" s="142"/>
    </row>
    <row r="215" spans="2:8" s="140" customFormat="1" x14ac:dyDescent="0.3">
      <c r="B215" s="143"/>
      <c r="C215" s="141"/>
      <c r="D215" s="142"/>
      <c r="E215" s="142"/>
      <c r="G215" s="142"/>
      <c r="H215" s="142"/>
    </row>
    <row r="216" spans="2:8" s="140" customFormat="1" x14ac:dyDescent="0.3">
      <c r="B216" s="143"/>
      <c r="C216" s="141"/>
      <c r="D216" s="142"/>
      <c r="E216" s="142"/>
      <c r="G216" s="142"/>
      <c r="H216" s="142"/>
    </row>
    <row r="217" spans="2:8" s="140" customFormat="1" x14ac:dyDescent="0.3">
      <c r="B217" s="143"/>
      <c r="C217" s="141"/>
      <c r="D217" s="142"/>
      <c r="E217" s="142"/>
      <c r="G217" s="142"/>
      <c r="H217" s="142"/>
    </row>
    <row r="218" spans="2:8" s="140" customFormat="1" x14ac:dyDescent="0.3">
      <c r="B218" s="143"/>
      <c r="C218" s="141"/>
      <c r="D218" s="142"/>
      <c r="E218" s="142"/>
      <c r="G218" s="142"/>
      <c r="H218" s="142"/>
    </row>
    <row r="219" spans="2:8" s="140" customFormat="1" x14ac:dyDescent="0.3">
      <c r="B219" s="143"/>
      <c r="C219" s="141"/>
      <c r="D219" s="142"/>
      <c r="E219" s="142"/>
      <c r="G219" s="142"/>
      <c r="H219" s="142"/>
    </row>
    <row r="220" spans="2:8" s="140" customFormat="1" x14ac:dyDescent="0.3">
      <c r="B220" s="143"/>
      <c r="C220" s="141"/>
      <c r="D220" s="142"/>
      <c r="E220" s="142"/>
      <c r="G220" s="142"/>
      <c r="H220" s="142"/>
    </row>
    <row r="221" spans="2:8" s="140" customFormat="1" x14ac:dyDescent="0.3">
      <c r="B221" s="143"/>
      <c r="C221" s="141"/>
      <c r="D221" s="142"/>
      <c r="E221" s="142"/>
      <c r="G221" s="142"/>
      <c r="H221" s="142"/>
    </row>
    <row r="222" spans="2:8" s="140" customFormat="1" x14ac:dyDescent="0.3">
      <c r="B222" s="143"/>
      <c r="C222" s="141"/>
      <c r="D222" s="142"/>
      <c r="E222" s="142"/>
      <c r="G222" s="142"/>
      <c r="H222" s="142"/>
    </row>
    <row r="223" spans="2:8" s="140" customFormat="1" x14ac:dyDescent="0.3">
      <c r="B223" s="143"/>
      <c r="C223" s="141"/>
      <c r="D223" s="142"/>
      <c r="E223" s="142"/>
      <c r="G223" s="142"/>
      <c r="H223" s="142"/>
    </row>
    <row r="224" spans="2:8" s="140" customFormat="1" x14ac:dyDescent="0.3">
      <c r="B224" s="143"/>
      <c r="C224" s="141"/>
      <c r="D224" s="142"/>
      <c r="E224" s="142"/>
      <c r="G224" s="142"/>
      <c r="H224" s="142"/>
    </row>
    <row r="225" spans="2:8" s="140" customFormat="1" x14ac:dyDescent="0.3">
      <c r="B225" s="143"/>
      <c r="C225" s="141"/>
      <c r="D225" s="142"/>
      <c r="E225" s="142"/>
      <c r="G225" s="142"/>
      <c r="H225" s="142"/>
    </row>
    <row r="226" spans="2:8" s="140" customFormat="1" x14ac:dyDescent="0.3">
      <c r="B226" s="143"/>
      <c r="C226" s="141"/>
      <c r="D226" s="142"/>
      <c r="E226" s="142"/>
      <c r="G226" s="142"/>
      <c r="H226" s="142"/>
    </row>
    <row r="227" spans="2:8" s="140" customFormat="1" x14ac:dyDescent="0.3">
      <c r="B227" s="143"/>
      <c r="C227" s="141"/>
      <c r="D227" s="142"/>
      <c r="E227" s="142"/>
      <c r="G227" s="142"/>
      <c r="H227" s="142"/>
    </row>
    <row r="228" spans="2:8" s="140" customFormat="1" x14ac:dyDescent="0.3">
      <c r="B228" s="143"/>
      <c r="C228" s="141"/>
      <c r="D228" s="142"/>
      <c r="E228" s="142"/>
      <c r="G228" s="142"/>
      <c r="H228" s="142"/>
    </row>
    <row r="229" spans="2:8" s="140" customFormat="1" x14ac:dyDescent="0.3">
      <c r="B229" s="143"/>
      <c r="C229" s="141"/>
      <c r="D229" s="142"/>
      <c r="E229" s="142"/>
      <c r="G229" s="142"/>
      <c r="H229" s="142"/>
    </row>
    <row r="230" spans="2:8" s="140" customFormat="1" x14ac:dyDescent="0.3">
      <c r="B230" s="143"/>
      <c r="C230" s="141"/>
      <c r="D230" s="142"/>
      <c r="E230" s="142"/>
      <c r="G230" s="142"/>
      <c r="H230" s="142"/>
    </row>
    <row r="231" spans="2:8" s="140" customFormat="1" x14ac:dyDescent="0.3">
      <c r="B231" s="143"/>
      <c r="C231" s="141"/>
      <c r="D231" s="142"/>
      <c r="E231" s="142"/>
      <c r="G231" s="142"/>
      <c r="H231" s="142"/>
    </row>
    <row r="232" spans="2:8" s="140" customFormat="1" x14ac:dyDescent="0.3">
      <c r="B232" s="143"/>
      <c r="C232" s="141"/>
      <c r="D232" s="142"/>
      <c r="E232" s="142"/>
      <c r="G232" s="142"/>
      <c r="H232" s="142"/>
    </row>
    <row r="233" spans="2:8" s="140" customFormat="1" x14ac:dyDescent="0.3">
      <c r="B233" s="143"/>
      <c r="C233" s="141"/>
      <c r="D233" s="142"/>
      <c r="E233" s="142"/>
      <c r="G233" s="142"/>
      <c r="H233" s="142"/>
    </row>
    <row r="234" spans="2:8" s="140" customFormat="1" x14ac:dyDescent="0.3">
      <c r="B234" s="143"/>
      <c r="C234" s="141"/>
      <c r="D234" s="142"/>
      <c r="E234" s="142"/>
      <c r="G234" s="142"/>
      <c r="H234" s="142"/>
    </row>
    <row r="235" spans="2:8" s="140" customFormat="1" x14ac:dyDescent="0.3">
      <c r="B235" s="143"/>
      <c r="C235" s="141"/>
      <c r="D235" s="142"/>
      <c r="E235" s="142"/>
      <c r="G235" s="142"/>
      <c r="H235" s="142"/>
    </row>
    <row r="236" spans="2:8" s="140" customFormat="1" x14ac:dyDescent="0.3">
      <c r="B236" s="143"/>
      <c r="C236" s="141"/>
      <c r="D236" s="142"/>
      <c r="E236" s="142"/>
      <c r="G236" s="142"/>
      <c r="H236" s="142"/>
    </row>
    <row r="237" spans="2:8" s="140" customFormat="1" x14ac:dyDescent="0.3">
      <c r="B237" s="143"/>
      <c r="C237" s="141"/>
      <c r="D237" s="142"/>
      <c r="E237" s="142"/>
      <c r="G237" s="142"/>
      <c r="H237" s="142"/>
    </row>
    <row r="238" spans="2:8" s="140" customFormat="1" x14ac:dyDescent="0.3">
      <c r="B238" s="143"/>
      <c r="C238" s="141"/>
      <c r="D238" s="142"/>
      <c r="E238" s="142"/>
      <c r="G238" s="142"/>
      <c r="H238" s="142"/>
    </row>
    <row r="239" spans="2:8" s="140" customFormat="1" x14ac:dyDescent="0.3">
      <c r="B239" s="143"/>
      <c r="C239" s="141"/>
      <c r="D239" s="142"/>
      <c r="E239" s="142"/>
      <c r="G239" s="142"/>
      <c r="H239" s="142"/>
    </row>
    <row r="240" spans="2:8" s="140" customFormat="1" x14ac:dyDescent="0.3">
      <c r="B240" s="143"/>
      <c r="C240" s="141"/>
      <c r="D240" s="142"/>
      <c r="E240" s="142"/>
      <c r="G240" s="142"/>
      <c r="H240" s="142"/>
    </row>
    <row r="241" spans="2:8" s="140" customFormat="1" x14ac:dyDescent="0.3">
      <c r="B241" s="143"/>
      <c r="C241" s="141"/>
      <c r="D241" s="142"/>
      <c r="E241" s="142"/>
      <c r="G241" s="142"/>
      <c r="H241" s="142"/>
    </row>
    <row r="242" spans="2:8" s="140" customFormat="1" x14ac:dyDescent="0.3">
      <c r="B242" s="143"/>
      <c r="C242" s="141"/>
      <c r="D242" s="142"/>
      <c r="E242" s="142"/>
      <c r="G242" s="142"/>
      <c r="H242" s="142"/>
    </row>
    <row r="243" spans="2:8" s="140" customFormat="1" x14ac:dyDescent="0.3">
      <c r="B243" s="143"/>
      <c r="C243" s="141"/>
      <c r="D243" s="142"/>
      <c r="E243" s="142"/>
      <c r="G243" s="142"/>
      <c r="H243" s="142"/>
    </row>
    <row r="244" spans="2:8" s="140" customFormat="1" x14ac:dyDescent="0.3">
      <c r="B244" s="143"/>
      <c r="C244" s="141"/>
      <c r="D244" s="142"/>
      <c r="E244" s="142"/>
      <c r="G244" s="142"/>
      <c r="H244" s="142"/>
    </row>
  </sheetData>
  <autoFilter ref="B7:H87" xr:uid="{00000000-0009-0000-0000-000001000000}"/>
  <mergeCells count="9">
    <mergeCell ref="B2:I2"/>
    <mergeCell ref="B3:I3"/>
    <mergeCell ref="B4:I4"/>
    <mergeCell ref="C89:H89"/>
    <mergeCell ref="F6:I6"/>
    <mergeCell ref="B6:B7"/>
    <mergeCell ref="C6:C7"/>
    <mergeCell ref="D6:D7"/>
    <mergeCell ref="E6:E7"/>
  </mergeCells>
  <phoneticPr fontId="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1" fitToHeight="0" orientation="landscape" r:id="rId1"/>
  <headerFooter>
    <oddFooter>Página &amp;P de &amp;N</oddFooter>
  </headerFooter>
  <rowBreaks count="2" manualBreakCount="2">
    <brk id="44" min="1" max="11" man="1"/>
    <brk id="60" min="1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A593D-A9A6-4248-B3AB-C8CCB84E2F3E}">
  <sheetPr>
    <pageSetUpPr fitToPage="1"/>
  </sheetPr>
  <dimension ref="A1:AP256"/>
  <sheetViews>
    <sheetView showOutlineSymbols="0" showWhiteSpace="0" view="pageBreakPreview" zoomScale="70" zoomScaleNormal="70" zoomScaleSheetLayoutView="70" workbookViewId="0"/>
  </sheetViews>
  <sheetFormatPr defaultRowHeight="13.8" x14ac:dyDescent="0.3"/>
  <cols>
    <col min="1" max="1" width="3.77734375" style="279" customWidth="1"/>
    <col min="2" max="3" width="11.109375" style="280" bestFit="1" customWidth="1"/>
    <col min="4" max="4" width="16.6640625" style="280" bestFit="1" customWidth="1"/>
    <col min="5" max="5" width="66.6640625" style="280" bestFit="1" customWidth="1"/>
    <col min="6" max="6" width="8.88671875" style="280" bestFit="1" customWidth="1"/>
    <col min="7" max="7" width="14.44140625" style="280" bestFit="1" customWidth="1"/>
    <col min="8" max="10" width="14.44140625" style="315" bestFit="1" customWidth="1"/>
    <col min="11" max="11" width="14.44140625" style="280" bestFit="1" customWidth="1"/>
    <col min="12" max="39" width="8.88671875" style="279"/>
    <col min="40" max="16384" width="8.88671875" style="280"/>
  </cols>
  <sheetData>
    <row r="1" spans="1:42" s="140" customFormat="1" ht="14.4" x14ac:dyDescent="0.3">
      <c r="B1" s="143"/>
      <c r="E1" s="141"/>
      <c r="F1" s="142"/>
      <c r="G1" s="142"/>
      <c r="H1" s="275"/>
      <c r="I1" s="275"/>
      <c r="J1" s="276"/>
      <c r="K1" s="142"/>
      <c r="L1" s="279"/>
    </row>
    <row r="2" spans="1:42" s="81" customFormat="1" ht="30" customHeight="1" x14ac:dyDescent="0.3">
      <c r="A2" s="87"/>
      <c r="B2" s="365" t="s">
        <v>856</v>
      </c>
      <c r="C2" s="366"/>
      <c r="D2" s="366"/>
      <c r="E2" s="366"/>
      <c r="F2" s="366"/>
      <c r="G2" s="366"/>
      <c r="H2" s="366"/>
      <c r="I2" s="366"/>
      <c r="J2" s="366"/>
      <c r="K2" s="367"/>
      <c r="L2" s="279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</row>
    <row r="3" spans="1:42" s="81" customFormat="1" ht="15" customHeight="1" x14ac:dyDescent="0.3">
      <c r="A3" s="87"/>
      <c r="B3" s="368" t="s">
        <v>143</v>
      </c>
      <c r="C3" s="369"/>
      <c r="D3" s="369"/>
      <c r="E3" s="369"/>
      <c r="F3" s="369"/>
      <c r="G3" s="369"/>
      <c r="H3" s="369"/>
      <c r="I3" s="369"/>
      <c r="J3" s="369"/>
      <c r="K3" s="370"/>
      <c r="L3" s="279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</row>
    <row r="4" spans="1:42" s="81" customFormat="1" ht="15" customHeight="1" x14ac:dyDescent="0.3">
      <c r="A4" s="87"/>
      <c r="B4" s="371" t="s">
        <v>852</v>
      </c>
      <c r="C4" s="372"/>
      <c r="D4" s="372"/>
      <c r="E4" s="372"/>
      <c r="F4" s="372"/>
      <c r="G4" s="372"/>
      <c r="H4" s="372"/>
      <c r="I4" s="372"/>
      <c r="J4" s="372"/>
      <c r="K4" s="373"/>
      <c r="L4" s="279"/>
      <c r="M4" s="44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</row>
    <row r="5" spans="1:42" s="87" customFormat="1" ht="15" customHeight="1" x14ac:dyDescent="0.3">
      <c r="B5" s="149"/>
      <c r="C5" s="148"/>
      <c r="D5" s="148"/>
      <c r="E5" s="148"/>
      <c r="F5" s="148"/>
      <c r="G5" s="148"/>
      <c r="H5" s="277"/>
      <c r="I5" s="277"/>
      <c r="J5" s="277"/>
      <c r="K5" s="148"/>
      <c r="L5" s="279"/>
      <c r="M5" s="44"/>
    </row>
    <row r="6" spans="1:42" ht="30" customHeight="1" x14ac:dyDescent="0.3">
      <c r="B6" s="273" t="s">
        <v>307</v>
      </c>
      <c r="C6" s="272" t="s">
        <v>308</v>
      </c>
      <c r="D6" s="272" t="s">
        <v>309</v>
      </c>
      <c r="E6" s="272" t="s">
        <v>39</v>
      </c>
      <c r="F6" s="272" t="s">
        <v>310</v>
      </c>
      <c r="G6" s="272" t="s">
        <v>311</v>
      </c>
      <c r="H6" s="278" t="s">
        <v>312</v>
      </c>
      <c r="I6" s="278" t="s">
        <v>313</v>
      </c>
      <c r="J6" s="278" t="s">
        <v>2</v>
      </c>
      <c r="K6" s="274" t="s">
        <v>314</v>
      </c>
    </row>
    <row r="7" spans="1:42" ht="24" customHeight="1" x14ac:dyDescent="0.3">
      <c r="B7" s="281" t="s">
        <v>315</v>
      </c>
      <c r="C7" s="282"/>
      <c r="D7" s="282"/>
      <c r="E7" s="282" t="s">
        <v>316</v>
      </c>
      <c r="F7" s="282"/>
      <c r="G7" s="283"/>
      <c r="H7" s="284"/>
      <c r="I7" s="284"/>
      <c r="J7" s="285"/>
      <c r="K7" s="286"/>
    </row>
    <row r="8" spans="1:42" ht="24" customHeight="1" x14ac:dyDescent="0.3">
      <c r="B8" s="287" t="s">
        <v>317</v>
      </c>
      <c r="C8" s="288" t="s">
        <v>318</v>
      </c>
      <c r="D8" s="289" t="s">
        <v>319</v>
      </c>
      <c r="E8" s="289" t="s">
        <v>320</v>
      </c>
      <c r="F8" s="290" t="s">
        <v>321</v>
      </c>
      <c r="G8" s="288">
        <v>220</v>
      </c>
      <c r="H8" s="291"/>
      <c r="I8" s="291"/>
      <c r="J8" s="291"/>
      <c r="K8" s="292"/>
    </row>
    <row r="9" spans="1:42" ht="24" customHeight="1" x14ac:dyDescent="0.3">
      <c r="B9" s="287" t="s">
        <v>322</v>
      </c>
      <c r="C9" s="288" t="s">
        <v>323</v>
      </c>
      <c r="D9" s="289" t="s">
        <v>319</v>
      </c>
      <c r="E9" s="289" t="s">
        <v>324</v>
      </c>
      <c r="F9" s="290" t="s">
        <v>325</v>
      </c>
      <c r="G9" s="288">
        <v>5</v>
      </c>
      <c r="H9" s="291"/>
      <c r="I9" s="291"/>
      <c r="J9" s="291"/>
      <c r="K9" s="292"/>
    </row>
    <row r="10" spans="1:42" ht="24" customHeight="1" x14ac:dyDescent="0.3">
      <c r="B10" s="287" t="s">
        <v>326</v>
      </c>
      <c r="C10" s="288" t="s">
        <v>327</v>
      </c>
      <c r="D10" s="289" t="s">
        <v>319</v>
      </c>
      <c r="E10" s="289" t="s">
        <v>328</v>
      </c>
      <c r="F10" s="290" t="s">
        <v>325</v>
      </c>
      <c r="G10" s="288">
        <v>5</v>
      </c>
      <c r="H10" s="291"/>
      <c r="I10" s="291"/>
      <c r="J10" s="291"/>
      <c r="K10" s="292"/>
    </row>
    <row r="11" spans="1:42" ht="24" customHeight="1" x14ac:dyDescent="0.3">
      <c r="B11" s="287" t="s">
        <v>329</v>
      </c>
      <c r="C11" s="288" t="s">
        <v>330</v>
      </c>
      <c r="D11" s="289" t="s">
        <v>319</v>
      </c>
      <c r="E11" s="289" t="s">
        <v>331</v>
      </c>
      <c r="F11" s="290" t="s">
        <v>321</v>
      </c>
      <c r="G11" s="288">
        <v>1200</v>
      </c>
      <c r="H11" s="291"/>
      <c r="I11" s="291"/>
      <c r="J11" s="291"/>
      <c r="K11" s="292"/>
    </row>
    <row r="12" spans="1:42" ht="24" customHeight="1" x14ac:dyDescent="0.3">
      <c r="B12" s="287" t="s">
        <v>332</v>
      </c>
      <c r="C12" s="288" t="s">
        <v>333</v>
      </c>
      <c r="D12" s="289" t="s">
        <v>319</v>
      </c>
      <c r="E12" s="289" t="s">
        <v>334</v>
      </c>
      <c r="F12" s="290" t="s">
        <v>321</v>
      </c>
      <c r="G12" s="288">
        <v>176</v>
      </c>
      <c r="H12" s="291"/>
      <c r="I12" s="291"/>
      <c r="J12" s="291"/>
      <c r="K12" s="292"/>
    </row>
    <row r="13" spans="1:42" ht="24" customHeight="1" x14ac:dyDescent="0.3">
      <c r="B13" s="287" t="s">
        <v>335</v>
      </c>
      <c r="C13" s="288" t="s">
        <v>336</v>
      </c>
      <c r="D13" s="289" t="s">
        <v>337</v>
      </c>
      <c r="E13" s="289" t="s">
        <v>338</v>
      </c>
      <c r="F13" s="290" t="s">
        <v>339</v>
      </c>
      <c r="G13" s="288">
        <v>1</v>
      </c>
      <c r="H13" s="291"/>
      <c r="I13" s="291"/>
      <c r="J13" s="291"/>
      <c r="K13" s="292"/>
    </row>
    <row r="14" spans="1:42" ht="24" customHeight="1" x14ac:dyDescent="0.3">
      <c r="B14" s="281" t="s">
        <v>336</v>
      </c>
      <c r="C14" s="282"/>
      <c r="D14" s="282"/>
      <c r="E14" s="282" t="s">
        <v>340</v>
      </c>
      <c r="F14" s="282"/>
      <c r="G14" s="283"/>
      <c r="H14" s="284"/>
      <c r="I14" s="284"/>
      <c r="J14" s="285"/>
      <c r="K14" s="286"/>
    </row>
    <row r="15" spans="1:42" ht="24" customHeight="1" x14ac:dyDescent="0.3">
      <c r="B15" s="287" t="s">
        <v>341</v>
      </c>
      <c r="C15" s="288" t="s">
        <v>342</v>
      </c>
      <c r="D15" s="289" t="s">
        <v>319</v>
      </c>
      <c r="E15" s="289" t="s">
        <v>343</v>
      </c>
      <c r="F15" s="290" t="s">
        <v>344</v>
      </c>
      <c r="G15" s="288">
        <v>12</v>
      </c>
      <c r="H15" s="291"/>
      <c r="I15" s="291"/>
      <c r="J15" s="291"/>
      <c r="K15" s="292"/>
    </row>
    <row r="16" spans="1:42" ht="36" customHeight="1" x14ac:dyDescent="0.3">
      <c r="B16" s="287" t="s">
        <v>345</v>
      </c>
      <c r="C16" s="288" t="s">
        <v>346</v>
      </c>
      <c r="D16" s="289" t="s">
        <v>319</v>
      </c>
      <c r="E16" s="289" t="s">
        <v>27</v>
      </c>
      <c r="F16" s="290" t="s">
        <v>325</v>
      </c>
      <c r="G16" s="288">
        <v>5</v>
      </c>
      <c r="H16" s="291"/>
      <c r="I16" s="291"/>
      <c r="J16" s="291"/>
      <c r="K16" s="292"/>
    </row>
    <row r="17" spans="2:11" ht="36" customHeight="1" x14ac:dyDescent="0.3">
      <c r="B17" s="287" t="s">
        <v>347</v>
      </c>
      <c r="C17" s="288" t="s">
        <v>348</v>
      </c>
      <c r="D17" s="289" t="s">
        <v>319</v>
      </c>
      <c r="E17" s="289" t="s">
        <v>28</v>
      </c>
      <c r="F17" s="290" t="s">
        <v>325</v>
      </c>
      <c r="G17" s="288">
        <v>5</v>
      </c>
      <c r="H17" s="291"/>
      <c r="I17" s="291"/>
      <c r="J17" s="291"/>
      <c r="K17" s="292"/>
    </row>
    <row r="18" spans="2:11" ht="36" customHeight="1" x14ac:dyDescent="0.3">
      <c r="B18" s="287" t="s">
        <v>349</v>
      </c>
      <c r="C18" s="288" t="s">
        <v>350</v>
      </c>
      <c r="D18" s="289" t="s">
        <v>319</v>
      </c>
      <c r="E18" s="289" t="s">
        <v>29</v>
      </c>
      <c r="F18" s="290" t="s">
        <v>325</v>
      </c>
      <c r="G18" s="288">
        <v>5</v>
      </c>
      <c r="H18" s="291"/>
      <c r="I18" s="291"/>
      <c r="J18" s="291"/>
      <c r="K18" s="292"/>
    </row>
    <row r="19" spans="2:11" ht="24" customHeight="1" x14ac:dyDescent="0.3">
      <c r="B19" s="287" t="s">
        <v>351</v>
      </c>
      <c r="C19" s="288" t="s">
        <v>352</v>
      </c>
      <c r="D19" s="289" t="s">
        <v>337</v>
      </c>
      <c r="E19" s="289" t="s">
        <v>353</v>
      </c>
      <c r="F19" s="290" t="s">
        <v>339</v>
      </c>
      <c r="G19" s="288">
        <v>6</v>
      </c>
      <c r="H19" s="291"/>
      <c r="I19" s="291"/>
      <c r="J19" s="291"/>
      <c r="K19" s="292"/>
    </row>
    <row r="20" spans="2:11" ht="36" customHeight="1" x14ac:dyDescent="0.3">
      <c r="B20" s="287" t="s">
        <v>354</v>
      </c>
      <c r="C20" s="288" t="s">
        <v>355</v>
      </c>
      <c r="D20" s="289" t="s">
        <v>356</v>
      </c>
      <c r="E20" s="289" t="s">
        <v>357</v>
      </c>
      <c r="F20" s="290" t="s">
        <v>358</v>
      </c>
      <c r="G20" s="288">
        <v>1</v>
      </c>
      <c r="H20" s="291"/>
      <c r="I20" s="291"/>
      <c r="J20" s="291"/>
      <c r="K20" s="292"/>
    </row>
    <row r="21" spans="2:11" ht="36" customHeight="1" x14ac:dyDescent="0.3">
      <c r="B21" s="287" t="s">
        <v>359</v>
      </c>
      <c r="C21" s="288" t="s">
        <v>360</v>
      </c>
      <c r="D21" s="289" t="s">
        <v>356</v>
      </c>
      <c r="E21" s="289" t="s">
        <v>361</v>
      </c>
      <c r="F21" s="290" t="s">
        <v>66</v>
      </c>
      <c r="G21" s="288">
        <v>1</v>
      </c>
      <c r="H21" s="291"/>
      <c r="I21" s="291"/>
      <c r="J21" s="291"/>
      <c r="K21" s="292"/>
    </row>
    <row r="22" spans="2:11" ht="24" customHeight="1" x14ac:dyDescent="0.3">
      <c r="B22" s="287" t="s">
        <v>362</v>
      </c>
      <c r="C22" s="288" t="s">
        <v>363</v>
      </c>
      <c r="D22" s="289" t="s">
        <v>356</v>
      </c>
      <c r="E22" s="289" t="s">
        <v>364</v>
      </c>
      <c r="F22" s="290" t="s">
        <v>344</v>
      </c>
      <c r="G22" s="288">
        <v>118.8</v>
      </c>
      <c r="H22" s="291"/>
      <c r="I22" s="291"/>
      <c r="J22" s="291"/>
      <c r="K22" s="292"/>
    </row>
    <row r="23" spans="2:11" ht="24" customHeight="1" x14ac:dyDescent="0.3">
      <c r="B23" s="281" t="s">
        <v>365</v>
      </c>
      <c r="C23" s="282"/>
      <c r="D23" s="282"/>
      <c r="E23" s="282" t="s">
        <v>366</v>
      </c>
      <c r="F23" s="282"/>
      <c r="G23" s="283"/>
      <c r="H23" s="284"/>
      <c r="I23" s="284"/>
      <c r="J23" s="285"/>
      <c r="K23" s="286"/>
    </row>
    <row r="24" spans="2:11" ht="24" customHeight="1" x14ac:dyDescent="0.3">
      <c r="B24" s="293" t="s">
        <v>367</v>
      </c>
      <c r="C24" s="294"/>
      <c r="D24" s="294"/>
      <c r="E24" s="294" t="s">
        <v>368</v>
      </c>
      <c r="F24" s="294"/>
      <c r="G24" s="295"/>
      <c r="H24" s="296"/>
      <c r="I24" s="296"/>
      <c r="J24" s="297"/>
      <c r="K24" s="298"/>
    </row>
    <row r="25" spans="2:11" ht="72" customHeight="1" x14ac:dyDescent="0.3">
      <c r="B25" s="287" t="s">
        <v>369</v>
      </c>
      <c r="C25" s="288" t="s">
        <v>370</v>
      </c>
      <c r="D25" s="289" t="s">
        <v>319</v>
      </c>
      <c r="E25" s="289" t="s">
        <v>371</v>
      </c>
      <c r="F25" s="290" t="s">
        <v>372</v>
      </c>
      <c r="G25" s="288">
        <v>7.35</v>
      </c>
      <c r="H25" s="291"/>
      <c r="I25" s="291"/>
      <c r="J25" s="291"/>
      <c r="K25" s="292"/>
    </row>
    <row r="26" spans="2:11" ht="36" customHeight="1" x14ac:dyDescent="0.3">
      <c r="B26" s="287" t="s">
        <v>373</v>
      </c>
      <c r="C26" s="288" t="s">
        <v>374</v>
      </c>
      <c r="D26" s="289" t="s">
        <v>319</v>
      </c>
      <c r="E26" s="289" t="s">
        <v>375</v>
      </c>
      <c r="F26" s="290" t="s">
        <v>344</v>
      </c>
      <c r="G26" s="288">
        <v>7</v>
      </c>
      <c r="H26" s="291"/>
      <c r="I26" s="291"/>
      <c r="J26" s="291"/>
      <c r="K26" s="292"/>
    </row>
    <row r="27" spans="2:11" ht="24" customHeight="1" x14ac:dyDescent="0.3">
      <c r="B27" s="287" t="s">
        <v>376</v>
      </c>
      <c r="C27" s="288" t="s">
        <v>377</v>
      </c>
      <c r="D27" s="289" t="s">
        <v>378</v>
      </c>
      <c r="E27" s="289" t="s">
        <v>379</v>
      </c>
      <c r="F27" s="290" t="s">
        <v>372</v>
      </c>
      <c r="G27" s="288">
        <v>1.59</v>
      </c>
      <c r="H27" s="291"/>
      <c r="I27" s="291"/>
      <c r="J27" s="291"/>
      <c r="K27" s="292"/>
    </row>
    <row r="28" spans="2:11" ht="48" customHeight="1" x14ac:dyDescent="0.3">
      <c r="B28" s="287" t="s">
        <v>380</v>
      </c>
      <c r="C28" s="288" t="s">
        <v>381</v>
      </c>
      <c r="D28" s="289" t="s">
        <v>319</v>
      </c>
      <c r="E28" s="289" t="s">
        <v>382</v>
      </c>
      <c r="F28" s="290" t="s">
        <v>372</v>
      </c>
      <c r="G28" s="288">
        <v>1.59</v>
      </c>
      <c r="H28" s="291"/>
      <c r="I28" s="291"/>
      <c r="J28" s="291"/>
      <c r="K28" s="292"/>
    </row>
    <row r="29" spans="2:11" ht="36" customHeight="1" x14ac:dyDescent="0.3">
      <c r="B29" s="287" t="s">
        <v>383</v>
      </c>
      <c r="C29" s="288" t="s">
        <v>384</v>
      </c>
      <c r="D29" s="289" t="s">
        <v>319</v>
      </c>
      <c r="E29" s="289" t="s">
        <v>385</v>
      </c>
      <c r="F29" s="290" t="s">
        <v>386</v>
      </c>
      <c r="G29" s="288">
        <v>47.79</v>
      </c>
      <c r="H29" s="291"/>
      <c r="I29" s="291"/>
      <c r="J29" s="291"/>
      <c r="K29" s="292"/>
    </row>
    <row r="30" spans="2:11" ht="48" customHeight="1" x14ac:dyDescent="0.3">
      <c r="B30" s="287" t="s">
        <v>387</v>
      </c>
      <c r="C30" s="288" t="s">
        <v>388</v>
      </c>
      <c r="D30" s="289" t="s">
        <v>337</v>
      </c>
      <c r="E30" s="289" t="s">
        <v>389</v>
      </c>
      <c r="F30" s="290" t="s">
        <v>390</v>
      </c>
      <c r="G30" s="288">
        <v>20</v>
      </c>
      <c r="H30" s="291"/>
      <c r="I30" s="291"/>
      <c r="J30" s="291"/>
      <c r="K30" s="292"/>
    </row>
    <row r="31" spans="2:11" ht="36" customHeight="1" x14ac:dyDescent="0.3">
      <c r="B31" s="287" t="s">
        <v>391</v>
      </c>
      <c r="C31" s="288" t="s">
        <v>374</v>
      </c>
      <c r="D31" s="289" t="s">
        <v>319</v>
      </c>
      <c r="E31" s="289" t="s">
        <v>375</v>
      </c>
      <c r="F31" s="290" t="s">
        <v>344</v>
      </c>
      <c r="G31" s="288">
        <v>7</v>
      </c>
      <c r="H31" s="291"/>
      <c r="I31" s="291"/>
      <c r="J31" s="291"/>
      <c r="K31" s="292"/>
    </row>
    <row r="32" spans="2:11" ht="36" customHeight="1" x14ac:dyDescent="0.3">
      <c r="B32" s="287" t="s">
        <v>392</v>
      </c>
      <c r="C32" s="288" t="s">
        <v>393</v>
      </c>
      <c r="D32" s="289" t="s">
        <v>319</v>
      </c>
      <c r="E32" s="289" t="s">
        <v>394</v>
      </c>
      <c r="F32" s="290" t="s">
        <v>372</v>
      </c>
      <c r="G32" s="288">
        <v>0.2</v>
      </c>
      <c r="H32" s="291"/>
      <c r="I32" s="291"/>
      <c r="J32" s="291"/>
      <c r="K32" s="292"/>
    </row>
    <row r="33" spans="2:11" ht="36" customHeight="1" x14ac:dyDescent="0.3">
      <c r="B33" s="287" t="s">
        <v>395</v>
      </c>
      <c r="C33" s="288" t="s">
        <v>396</v>
      </c>
      <c r="D33" s="289" t="s">
        <v>378</v>
      </c>
      <c r="E33" s="289" t="s">
        <v>397</v>
      </c>
      <c r="F33" s="290" t="s">
        <v>398</v>
      </c>
      <c r="G33" s="288">
        <v>0.5</v>
      </c>
      <c r="H33" s="291"/>
      <c r="I33" s="291"/>
      <c r="J33" s="291"/>
      <c r="K33" s="292"/>
    </row>
    <row r="34" spans="2:11" ht="36" customHeight="1" x14ac:dyDescent="0.3">
      <c r="B34" s="287" t="s">
        <v>399</v>
      </c>
      <c r="C34" s="288" t="s">
        <v>400</v>
      </c>
      <c r="D34" s="289" t="s">
        <v>319</v>
      </c>
      <c r="E34" s="289" t="s">
        <v>401</v>
      </c>
      <c r="F34" s="290" t="s">
        <v>402</v>
      </c>
      <c r="G34" s="288">
        <v>5</v>
      </c>
      <c r="H34" s="291"/>
      <c r="I34" s="291"/>
      <c r="J34" s="291"/>
      <c r="K34" s="292"/>
    </row>
    <row r="35" spans="2:11" ht="24" customHeight="1" x14ac:dyDescent="0.3">
      <c r="B35" s="287" t="s">
        <v>403</v>
      </c>
      <c r="C35" s="288" t="s">
        <v>404</v>
      </c>
      <c r="D35" s="289" t="s">
        <v>378</v>
      </c>
      <c r="E35" s="289" t="s">
        <v>405</v>
      </c>
      <c r="F35" s="290" t="s">
        <v>372</v>
      </c>
      <c r="G35" s="288">
        <v>5.32</v>
      </c>
      <c r="H35" s="291"/>
      <c r="I35" s="291"/>
      <c r="J35" s="291"/>
      <c r="K35" s="292"/>
    </row>
    <row r="36" spans="2:11" ht="24" customHeight="1" x14ac:dyDescent="0.3">
      <c r="B36" s="287" t="s">
        <v>406</v>
      </c>
      <c r="C36" s="288" t="s">
        <v>407</v>
      </c>
      <c r="D36" s="289" t="s">
        <v>319</v>
      </c>
      <c r="E36" s="289" t="s">
        <v>26</v>
      </c>
      <c r="F36" s="290" t="s">
        <v>88</v>
      </c>
      <c r="G36" s="288">
        <v>40</v>
      </c>
      <c r="H36" s="291"/>
      <c r="I36" s="291"/>
      <c r="J36" s="291"/>
      <c r="K36" s="292"/>
    </row>
    <row r="37" spans="2:11" ht="36" customHeight="1" x14ac:dyDescent="0.3">
      <c r="B37" s="287" t="s">
        <v>408</v>
      </c>
      <c r="C37" s="288" t="s">
        <v>409</v>
      </c>
      <c r="D37" s="289" t="s">
        <v>319</v>
      </c>
      <c r="E37" s="289" t="s">
        <v>25</v>
      </c>
      <c r="F37" s="290" t="s">
        <v>88</v>
      </c>
      <c r="G37" s="288">
        <v>20</v>
      </c>
      <c r="H37" s="291"/>
      <c r="I37" s="291"/>
      <c r="J37" s="291"/>
      <c r="K37" s="292"/>
    </row>
    <row r="38" spans="2:11" ht="36" customHeight="1" x14ac:dyDescent="0.3">
      <c r="B38" s="287" t="s">
        <v>410</v>
      </c>
      <c r="C38" s="288" t="s">
        <v>400</v>
      </c>
      <c r="D38" s="289" t="s">
        <v>319</v>
      </c>
      <c r="E38" s="289" t="s">
        <v>401</v>
      </c>
      <c r="F38" s="290" t="s">
        <v>402</v>
      </c>
      <c r="G38" s="288">
        <v>0.24</v>
      </c>
      <c r="H38" s="291"/>
      <c r="I38" s="291"/>
      <c r="J38" s="291"/>
      <c r="K38" s="292"/>
    </row>
    <row r="39" spans="2:11" ht="36" customHeight="1" x14ac:dyDescent="0.3">
      <c r="B39" s="287" t="s">
        <v>411</v>
      </c>
      <c r="C39" s="288" t="s">
        <v>412</v>
      </c>
      <c r="D39" s="289" t="s">
        <v>319</v>
      </c>
      <c r="E39" s="289" t="s">
        <v>413</v>
      </c>
      <c r="F39" s="290" t="s">
        <v>414</v>
      </c>
      <c r="G39" s="288">
        <v>2.4E-2</v>
      </c>
      <c r="H39" s="291"/>
      <c r="I39" s="291"/>
      <c r="J39" s="291"/>
      <c r="K39" s="292"/>
    </row>
    <row r="40" spans="2:11" ht="24" customHeight="1" x14ac:dyDescent="0.3">
      <c r="B40" s="293" t="s">
        <v>415</v>
      </c>
      <c r="C40" s="294"/>
      <c r="D40" s="294"/>
      <c r="E40" s="294" t="s">
        <v>416</v>
      </c>
      <c r="F40" s="294"/>
      <c r="G40" s="295"/>
      <c r="H40" s="296"/>
      <c r="I40" s="296"/>
      <c r="J40" s="297"/>
      <c r="K40" s="298"/>
    </row>
    <row r="41" spans="2:11" ht="72" customHeight="1" x14ac:dyDescent="0.3">
      <c r="B41" s="287" t="s">
        <v>417</v>
      </c>
      <c r="C41" s="288" t="s">
        <v>370</v>
      </c>
      <c r="D41" s="289" t="s">
        <v>319</v>
      </c>
      <c r="E41" s="289" t="s">
        <v>371</v>
      </c>
      <c r="F41" s="290" t="s">
        <v>372</v>
      </c>
      <c r="G41" s="288">
        <v>19.89</v>
      </c>
      <c r="H41" s="291"/>
      <c r="I41" s="291"/>
      <c r="J41" s="291"/>
      <c r="K41" s="292"/>
    </row>
    <row r="42" spans="2:11" ht="36" customHeight="1" x14ac:dyDescent="0.3">
      <c r="B42" s="287" t="s">
        <v>418</v>
      </c>
      <c r="C42" s="288" t="s">
        <v>374</v>
      </c>
      <c r="D42" s="289" t="s">
        <v>319</v>
      </c>
      <c r="E42" s="289" t="s">
        <v>419</v>
      </c>
      <c r="F42" s="290" t="s">
        <v>344</v>
      </c>
      <c r="G42" s="288">
        <v>20.3</v>
      </c>
      <c r="H42" s="291"/>
      <c r="I42" s="291"/>
      <c r="J42" s="291"/>
      <c r="K42" s="292"/>
    </row>
    <row r="43" spans="2:11" ht="24" customHeight="1" x14ac:dyDescent="0.3">
      <c r="B43" s="287" t="s">
        <v>420</v>
      </c>
      <c r="C43" s="288" t="s">
        <v>377</v>
      </c>
      <c r="D43" s="289" t="s">
        <v>378</v>
      </c>
      <c r="E43" s="289" t="s">
        <v>379</v>
      </c>
      <c r="F43" s="290" t="s">
        <v>372</v>
      </c>
      <c r="G43" s="288">
        <v>6.35</v>
      </c>
      <c r="H43" s="291"/>
      <c r="I43" s="291"/>
      <c r="J43" s="291"/>
      <c r="K43" s="292"/>
    </row>
    <row r="44" spans="2:11" ht="48" customHeight="1" x14ac:dyDescent="0.3">
      <c r="B44" s="287" t="s">
        <v>421</v>
      </c>
      <c r="C44" s="288" t="s">
        <v>381</v>
      </c>
      <c r="D44" s="289" t="s">
        <v>319</v>
      </c>
      <c r="E44" s="289" t="s">
        <v>382</v>
      </c>
      <c r="F44" s="290" t="s">
        <v>372</v>
      </c>
      <c r="G44" s="288">
        <v>6.35</v>
      </c>
      <c r="H44" s="291"/>
      <c r="I44" s="291"/>
      <c r="J44" s="291"/>
      <c r="K44" s="292"/>
    </row>
    <row r="45" spans="2:11" ht="36" customHeight="1" x14ac:dyDescent="0.3">
      <c r="B45" s="287" t="s">
        <v>422</v>
      </c>
      <c r="C45" s="288" t="s">
        <v>384</v>
      </c>
      <c r="D45" s="289" t="s">
        <v>319</v>
      </c>
      <c r="E45" s="289" t="s">
        <v>385</v>
      </c>
      <c r="F45" s="290" t="s">
        <v>386</v>
      </c>
      <c r="G45" s="288">
        <v>190.42</v>
      </c>
      <c r="H45" s="291"/>
      <c r="I45" s="291"/>
      <c r="J45" s="291"/>
      <c r="K45" s="292"/>
    </row>
    <row r="46" spans="2:11" ht="48" customHeight="1" x14ac:dyDescent="0.3">
      <c r="B46" s="287" t="s">
        <v>423</v>
      </c>
      <c r="C46" s="288" t="s">
        <v>388</v>
      </c>
      <c r="D46" s="289" t="s">
        <v>337</v>
      </c>
      <c r="E46" s="289" t="s">
        <v>389</v>
      </c>
      <c r="F46" s="290" t="s">
        <v>390</v>
      </c>
      <c r="G46" s="288">
        <v>174</v>
      </c>
      <c r="H46" s="291"/>
      <c r="I46" s="291"/>
      <c r="J46" s="291"/>
      <c r="K46" s="292"/>
    </row>
    <row r="47" spans="2:11" ht="36" customHeight="1" x14ac:dyDescent="0.3">
      <c r="B47" s="287" t="s">
        <v>424</v>
      </c>
      <c r="C47" s="288" t="s">
        <v>374</v>
      </c>
      <c r="D47" s="289" t="s">
        <v>319</v>
      </c>
      <c r="E47" s="289" t="s">
        <v>419</v>
      </c>
      <c r="F47" s="290" t="s">
        <v>344</v>
      </c>
      <c r="G47" s="288">
        <v>40.6</v>
      </c>
      <c r="H47" s="291"/>
      <c r="I47" s="291"/>
      <c r="J47" s="291"/>
      <c r="K47" s="292"/>
    </row>
    <row r="48" spans="2:11" ht="36" customHeight="1" x14ac:dyDescent="0.3">
      <c r="B48" s="287" t="s">
        <v>425</v>
      </c>
      <c r="C48" s="288" t="s">
        <v>393</v>
      </c>
      <c r="D48" s="289" t="s">
        <v>319</v>
      </c>
      <c r="E48" s="289" t="s">
        <v>394</v>
      </c>
      <c r="F48" s="290" t="s">
        <v>372</v>
      </c>
      <c r="G48" s="288">
        <v>0.57999999999999996</v>
      </c>
      <c r="H48" s="291"/>
      <c r="I48" s="291"/>
      <c r="J48" s="291"/>
      <c r="K48" s="292"/>
    </row>
    <row r="49" spans="2:11" ht="36" customHeight="1" x14ac:dyDescent="0.3">
      <c r="B49" s="287" t="s">
        <v>426</v>
      </c>
      <c r="C49" s="288" t="s">
        <v>396</v>
      </c>
      <c r="D49" s="289" t="s">
        <v>378</v>
      </c>
      <c r="E49" s="289" t="s">
        <v>397</v>
      </c>
      <c r="F49" s="290" t="s">
        <v>398</v>
      </c>
      <c r="G49" s="288">
        <v>1.45</v>
      </c>
      <c r="H49" s="291"/>
      <c r="I49" s="291"/>
      <c r="J49" s="291"/>
      <c r="K49" s="292"/>
    </row>
    <row r="50" spans="2:11" ht="36" customHeight="1" x14ac:dyDescent="0.3">
      <c r="B50" s="287" t="s">
        <v>427</v>
      </c>
      <c r="C50" s="288" t="s">
        <v>400</v>
      </c>
      <c r="D50" s="289" t="s">
        <v>319</v>
      </c>
      <c r="E50" s="289" t="s">
        <v>401</v>
      </c>
      <c r="F50" s="290" t="s">
        <v>402</v>
      </c>
      <c r="G50" s="288">
        <v>14.5</v>
      </c>
      <c r="H50" s="291"/>
      <c r="I50" s="291"/>
      <c r="J50" s="291"/>
      <c r="K50" s="292"/>
    </row>
    <row r="51" spans="2:11" ht="24" customHeight="1" x14ac:dyDescent="0.3">
      <c r="B51" s="287" t="s">
        <v>428</v>
      </c>
      <c r="C51" s="288" t="s">
        <v>404</v>
      </c>
      <c r="D51" s="289" t="s">
        <v>378</v>
      </c>
      <c r="E51" s="289" t="s">
        <v>405</v>
      </c>
      <c r="F51" s="290" t="s">
        <v>372</v>
      </c>
      <c r="G51" s="288">
        <v>11.37</v>
      </c>
      <c r="H51" s="291"/>
      <c r="I51" s="291"/>
      <c r="J51" s="291"/>
      <c r="K51" s="292"/>
    </row>
    <row r="52" spans="2:11" ht="24" customHeight="1" x14ac:dyDescent="0.3">
      <c r="B52" s="287" t="s">
        <v>429</v>
      </c>
      <c r="C52" s="288" t="s">
        <v>407</v>
      </c>
      <c r="D52" s="289" t="s">
        <v>319</v>
      </c>
      <c r="E52" s="289" t="s">
        <v>26</v>
      </c>
      <c r="F52" s="290" t="s">
        <v>88</v>
      </c>
      <c r="G52" s="288">
        <v>116</v>
      </c>
      <c r="H52" s="291"/>
      <c r="I52" s="291"/>
      <c r="J52" s="291"/>
      <c r="K52" s="292"/>
    </row>
    <row r="53" spans="2:11" ht="36" customHeight="1" x14ac:dyDescent="0.3">
      <c r="B53" s="287" t="s">
        <v>430</v>
      </c>
      <c r="C53" s="288" t="s">
        <v>409</v>
      </c>
      <c r="D53" s="289" t="s">
        <v>319</v>
      </c>
      <c r="E53" s="289" t="s">
        <v>25</v>
      </c>
      <c r="F53" s="290" t="s">
        <v>88</v>
      </c>
      <c r="G53" s="288">
        <v>174</v>
      </c>
      <c r="H53" s="291"/>
      <c r="I53" s="291"/>
      <c r="J53" s="291"/>
      <c r="K53" s="292"/>
    </row>
    <row r="54" spans="2:11" ht="36" customHeight="1" x14ac:dyDescent="0.3">
      <c r="B54" s="287" t="s">
        <v>431</v>
      </c>
      <c r="C54" s="288" t="s">
        <v>400</v>
      </c>
      <c r="D54" s="289" t="s">
        <v>319</v>
      </c>
      <c r="E54" s="289" t="s">
        <v>401</v>
      </c>
      <c r="F54" s="290" t="s">
        <v>402</v>
      </c>
      <c r="G54" s="288">
        <v>2.0699999999999998</v>
      </c>
      <c r="H54" s="291"/>
      <c r="I54" s="291"/>
      <c r="J54" s="291"/>
      <c r="K54" s="292"/>
    </row>
    <row r="55" spans="2:11" ht="36" customHeight="1" x14ac:dyDescent="0.3">
      <c r="B55" s="287" t="s">
        <v>432</v>
      </c>
      <c r="C55" s="288" t="s">
        <v>412</v>
      </c>
      <c r="D55" s="289" t="s">
        <v>319</v>
      </c>
      <c r="E55" s="289" t="s">
        <v>413</v>
      </c>
      <c r="F55" s="290" t="s">
        <v>414</v>
      </c>
      <c r="G55" s="288">
        <v>0.21</v>
      </c>
      <c r="H55" s="291"/>
      <c r="I55" s="291"/>
      <c r="J55" s="291"/>
      <c r="K55" s="292"/>
    </row>
    <row r="56" spans="2:11" ht="24" customHeight="1" x14ac:dyDescent="0.3">
      <c r="B56" s="293" t="s">
        <v>433</v>
      </c>
      <c r="C56" s="294"/>
      <c r="D56" s="294"/>
      <c r="E56" s="294" t="s">
        <v>434</v>
      </c>
      <c r="F56" s="294"/>
      <c r="G56" s="295"/>
      <c r="H56" s="296"/>
      <c r="I56" s="296"/>
      <c r="J56" s="297"/>
      <c r="K56" s="298"/>
    </row>
    <row r="57" spans="2:11" ht="72" customHeight="1" x14ac:dyDescent="0.3">
      <c r="B57" s="287" t="s">
        <v>435</v>
      </c>
      <c r="C57" s="288" t="s">
        <v>370</v>
      </c>
      <c r="D57" s="289" t="s">
        <v>319</v>
      </c>
      <c r="E57" s="289" t="s">
        <v>371</v>
      </c>
      <c r="F57" s="290" t="s">
        <v>372</v>
      </c>
      <c r="G57" s="288">
        <v>100.16</v>
      </c>
      <c r="H57" s="291"/>
      <c r="I57" s="291"/>
      <c r="J57" s="291"/>
      <c r="K57" s="292"/>
    </row>
    <row r="58" spans="2:11" ht="36" customHeight="1" x14ac:dyDescent="0.3">
      <c r="B58" s="287" t="s">
        <v>436</v>
      </c>
      <c r="C58" s="288" t="s">
        <v>374</v>
      </c>
      <c r="D58" s="289" t="s">
        <v>319</v>
      </c>
      <c r="E58" s="289" t="s">
        <v>419</v>
      </c>
      <c r="F58" s="290" t="s">
        <v>344</v>
      </c>
      <c r="G58" s="288">
        <v>102.2</v>
      </c>
      <c r="H58" s="291"/>
      <c r="I58" s="291"/>
      <c r="J58" s="291"/>
      <c r="K58" s="292"/>
    </row>
    <row r="59" spans="2:11" ht="24" customHeight="1" x14ac:dyDescent="0.3">
      <c r="B59" s="287" t="s">
        <v>437</v>
      </c>
      <c r="C59" s="288" t="s">
        <v>377</v>
      </c>
      <c r="D59" s="289" t="s">
        <v>378</v>
      </c>
      <c r="E59" s="289" t="s">
        <v>379</v>
      </c>
      <c r="F59" s="290" t="s">
        <v>372</v>
      </c>
      <c r="G59" s="288">
        <v>29.66</v>
      </c>
      <c r="H59" s="291"/>
      <c r="I59" s="291"/>
      <c r="J59" s="291"/>
      <c r="K59" s="292"/>
    </row>
    <row r="60" spans="2:11" ht="48" customHeight="1" x14ac:dyDescent="0.3">
      <c r="B60" s="287" t="s">
        <v>438</v>
      </c>
      <c r="C60" s="288" t="s">
        <v>381</v>
      </c>
      <c r="D60" s="289" t="s">
        <v>319</v>
      </c>
      <c r="E60" s="289" t="s">
        <v>382</v>
      </c>
      <c r="F60" s="290" t="s">
        <v>372</v>
      </c>
      <c r="G60" s="288">
        <v>29.66</v>
      </c>
      <c r="H60" s="291"/>
      <c r="I60" s="291"/>
      <c r="J60" s="291"/>
      <c r="K60" s="292"/>
    </row>
    <row r="61" spans="2:11" ht="36" customHeight="1" x14ac:dyDescent="0.3">
      <c r="B61" s="287" t="s">
        <v>439</v>
      </c>
      <c r="C61" s="288" t="s">
        <v>384</v>
      </c>
      <c r="D61" s="289" t="s">
        <v>319</v>
      </c>
      <c r="E61" s="289" t="s">
        <v>385</v>
      </c>
      <c r="F61" s="290" t="s">
        <v>386</v>
      </c>
      <c r="G61" s="288">
        <v>889.88</v>
      </c>
      <c r="H61" s="291"/>
      <c r="I61" s="291"/>
      <c r="J61" s="291"/>
      <c r="K61" s="292"/>
    </row>
    <row r="62" spans="2:11" ht="48" customHeight="1" x14ac:dyDescent="0.3">
      <c r="B62" s="287" t="s">
        <v>440</v>
      </c>
      <c r="C62" s="288" t="s">
        <v>388</v>
      </c>
      <c r="D62" s="289" t="s">
        <v>337</v>
      </c>
      <c r="E62" s="289" t="s">
        <v>389</v>
      </c>
      <c r="F62" s="290" t="s">
        <v>390</v>
      </c>
      <c r="G62" s="288">
        <v>1168</v>
      </c>
      <c r="H62" s="291"/>
      <c r="I62" s="291"/>
      <c r="J62" s="291"/>
      <c r="K62" s="292"/>
    </row>
    <row r="63" spans="2:11" ht="36" customHeight="1" x14ac:dyDescent="0.3">
      <c r="B63" s="287" t="s">
        <v>441</v>
      </c>
      <c r="C63" s="288" t="s">
        <v>374</v>
      </c>
      <c r="D63" s="289" t="s">
        <v>319</v>
      </c>
      <c r="E63" s="289" t="s">
        <v>419</v>
      </c>
      <c r="F63" s="290" t="s">
        <v>344</v>
      </c>
      <c r="G63" s="288">
        <v>204.4</v>
      </c>
      <c r="H63" s="291"/>
      <c r="I63" s="291"/>
      <c r="J63" s="291"/>
      <c r="K63" s="292"/>
    </row>
    <row r="64" spans="2:11" ht="36" customHeight="1" x14ac:dyDescent="0.3">
      <c r="B64" s="287" t="s">
        <v>442</v>
      </c>
      <c r="C64" s="288" t="s">
        <v>393</v>
      </c>
      <c r="D64" s="289" t="s">
        <v>319</v>
      </c>
      <c r="E64" s="289" t="s">
        <v>394</v>
      </c>
      <c r="F64" s="290" t="s">
        <v>372</v>
      </c>
      <c r="G64" s="288">
        <v>2.92</v>
      </c>
      <c r="H64" s="291"/>
      <c r="I64" s="291"/>
      <c r="J64" s="291"/>
      <c r="K64" s="292"/>
    </row>
    <row r="65" spans="2:11" ht="36" customHeight="1" x14ac:dyDescent="0.3">
      <c r="B65" s="287" t="s">
        <v>443</v>
      </c>
      <c r="C65" s="288" t="s">
        <v>396</v>
      </c>
      <c r="D65" s="289" t="s">
        <v>378</v>
      </c>
      <c r="E65" s="289" t="s">
        <v>397</v>
      </c>
      <c r="F65" s="290" t="s">
        <v>398</v>
      </c>
      <c r="G65" s="288">
        <v>7.3</v>
      </c>
      <c r="H65" s="291"/>
      <c r="I65" s="291"/>
      <c r="J65" s="291"/>
      <c r="K65" s="292"/>
    </row>
    <row r="66" spans="2:11" ht="36" customHeight="1" x14ac:dyDescent="0.3">
      <c r="B66" s="287" t="s">
        <v>444</v>
      </c>
      <c r="C66" s="288" t="s">
        <v>400</v>
      </c>
      <c r="D66" s="289" t="s">
        <v>319</v>
      </c>
      <c r="E66" s="289" t="s">
        <v>401</v>
      </c>
      <c r="F66" s="290" t="s">
        <v>402</v>
      </c>
      <c r="G66" s="288">
        <v>73</v>
      </c>
      <c r="H66" s="291"/>
      <c r="I66" s="291"/>
      <c r="J66" s="291"/>
      <c r="K66" s="292"/>
    </row>
    <row r="67" spans="2:11" ht="24" customHeight="1" x14ac:dyDescent="0.3">
      <c r="B67" s="287" t="s">
        <v>445</v>
      </c>
      <c r="C67" s="288" t="s">
        <v>404</v>
      </c>
      <c r="D67" s="289" t="s">
        <v>378</v>
      </c>
      <c r="E67" s="289" t="s">
        <v>405</v>
      </c>
      <c r="F67" s="290" t="s">
        <v>372</v>
      </c>
      <c r="G67" s="288">
        <v>57.23</v>
      </c>
      <c r="H67" s="291"/>
      <c r="I67" s="291"/>
      <c r="J67" s="291"/>
      <c r="K67" s="292"/>
    </row>
    <row r="68" spans="2:11" ht="24" customHeight="1" x14ac:dyDescent="0.3">
      <c r="B68" s="287" t="s">
        <v>446</v>
      </c>
      <c r="C68" s="288" t="s">
        <v>407</v>
      </c>
      <c r="D68" s="289" t="s">
        <v>319</v>
      </c>
      <c r="E68" s="289" t="s">
        <v>26</v>
      </c>
      <c r="F68" s="290" t="s">
        <v>88</v>
      </c>
      <c r="G68" s="288">
        <v>584</v>
      </c>
      <c r="H68" s="291"/>
      <c r="I68" s="291"/>
      <c r="J68" s="291"/>
      <c r="K68" s="292"/>
    </row>
    <row r="69" spans="2:11" ht="36" customHeight="1" x14ac:dyDescent="0.3">
      <c r="B69" s="287" t="s">
        <v>447</v>
      </c>
      <c r="C69" s="288" t="s">
        <v>409</v>
      </c>
      <c r="D69" s="289" t="s">
        <v>319</v>
      </c>
      <c r="E69" s="289" t="s">
        <v>25</v>
      </c>
      <c r="F69" s="290" t="s">
        <v>88</v>
      </c>
      <c r="G69" s="288">
        <v>1168</v>
      </c>
      <c r="H69" s="291"/>
      <c r="I69" s="291"/>
      <c r="J69" s="291"/>
      <c r="K69" s="292"/>
    </row>
    <row r="70" spans="2:11" ht="36" customHeight="1" x14ac:dyDescent="0.3">
      <c r="B70" s="287" t="s">
        <v>448</v>
      </c>
      <c r="C70" s="288" t="s">
        <v>400</v>
      </c>
      <c r="D70" s="289" t="s">
        <v>319</v>
      </c>
      <c r="E70" s="289" t="s">
        <v>401</v>
      </c>
      <c r="F70" s="290" t="s">
        <v>402</v>
      </c>
      <c r="G70" s="288">
        <v>13.89</v>
      </c>
      <c r="H70" s="291"/>
      <c r="I70" s="291"/>
      <c r="J70" s="291"/>
      <c r="K70" s="292"/>
    </row>
    <row r="71" spans="2:11" ht="36" customHeight="1" x14ac:dyDescent="0.3">
      <c r="B71" s="287" t="s">
        <v>449</v>
      </c>
      <c r="C71" s="288" t="s">
        <v>412</v>
      </c>
      <c r="D71" s="289" t="s">
        <v>319</v>
      </c>
      <c r="E71" s="289" t="s">
        <v>413</v>
      </c>
      <c r="F71" s="290" t="s">
        <v>414</v>
      </c>
      <c r="G71" s="288">
        <v>1.39</v>
      </c>
      <c r="H71" s="291"/>
      <c r="I71" s="291"/>
      <c r="J71" s="291"/>
      <c r="K71" s="292"/>
    </row>
    <row r="72" spans="2:11" ht="24" customHeight="1" x14ac:dyDescent="0.3">
      <c r="B72" s="293" t="s">
        <v>450</v>
      </c>
      <c r="C72" s="294"/>
      <c r="D72" s="294"/>
      <c r="E72" s="294" t="s">
        <v>451</v>
      </c>
      <c r="F72" s="294"/>
      <c r="G72" s="295"/>
      <c r="H72" s="296"/>
      <c r="I72" s="296"/>
      <c r="J72" s="297"/>
      <c r="K72" s="298"/>
    </row>
    <row r="73" spans="2:11" ht="72" customHeight="1" x14ac:dyDescent="0.3">
      <c r="B73" s="287" t="s">
        <v>452</v>
      </c>
      <c r="C73" s="288" t="s">
        <v>370</v>
      </c>
      <c r="D73" s="289" t="s">
        <v>319</v>
      </c>
      <c r="E73" s="289" t="s">
        <v>371</v>
      </c>
      <c r="F73" s="290" t="s">
        <v>372</v>
      </c>
      <c r="G73" s="288">
        <v>62.94</v>
      </c>
      <c r="H73" s="291"/>
      <c r="I73" s="291"/>
      <c r="J73" s="291"/>
      <c r="K73" s="292"/>
    </row>
    <row r="74" spans="2:11" ht="36" customHeight="1" x14ac:dyDescent="0.3">
      <c r="B74" s="287" t="s">
        <v>453</v>
      </c>
      <c r="C74" s="288" t="s">
        <v>374</v>
      </c>
      <c r="D74" s="289" t="s">
        <v>319</v>
      </c>
      <c r="E74" s="289" t="s">
        <v>419</v>
      </c>
      <c r="F74" s="290" t="s">
        <v>344</v>
      </c>
      <c r="G74" s="288">
        <v>56.7</v>
      </c>
      <c r="H74" s="291"/>
      <c r="I74" s="291"/>
      <c r="J74" s="291"/>
      <c r="K74" s="292"/>
    </row>
    <row r="75" spans="2:11" ht="24" customHeight="1" x14ac:dyDescent="0.3">
      <c r="B75" s="287" t="s">
        <v>454</v>
      </c>
      <c r="C75" s="288" t="s">
        <v>377</v>
      </c>
      <c r="D75" s="289" t="s">
        <v>378</v>
      </c>
      <c r="E75" s="289" t="s">
        <v>379</v>
      </c>
      <c r="F75" s="290" t="s">
        <v>372</v>
      </c>
      <c r="G75" s="288">
        <v>21.28</v>
      </c>
      <c r="H75" s="291"/>
      <c r="I75" s="291"/>
      <c r="J75" s="291"/>
      <c r="K75" s="292"/>
    </row>
    <row r="76" spans="2:11" ht="48" customHeight="1" x14ac:dyDescent="0.3">
      <c r="B76" s="287" t="s">
        <v>455</v>
      </c>
      <c r="C76" s="288" t="s">
        <v>381</v>
      </c>
      <c r="D76" s="289" t="s">
        <v>319</v>
      </c>
      <c r="E76" s="289" t="s">
        <v>382</v>
      </c>
      <c r="F76" s="290" t="s">
        <v>372</v>
      </c>
      <c r="G76" s="288">
        <v>21.28</v>
      </c>
      <c r="H76" s="291"/>
      <c r="I76" s="291"/>
      <c r="J76" s="291"/>
      <c r="K76" s="292"/>
    </row>
    <row r="77" spans="2:11" ht="36" customHeight="1" x14ac:dyDescent="0.3">
      <c r="B77" s="287" t="s">
        <v>456</v>
      </c>
      <c r="C77" s="288" t="s">
        <v>384</v>
      </c>
      <c r="D77" s="289" t="s">
        <v>319</v>
      </c>
      <c r="E77" s="289" t="s">
        <v>385</v>
      </c>
      <c r="F77" s="290" t="s">
        <v>386</v>
      </c>
      <c r="G77" s="288">
        <v>638.49</v>
      </c>
      <c r="H77" s="291"/>
      <c r="I77" s="291"/>
      <c r="J77" s="291"/>
      <c r="K77" s="292"/>
    </row>
    <row r="78" spans="2:11" ht="48" customHeight="1" x14ac:dyDescent="0.3">
      <c r="B78" s="287" t="s">
        <v>457</v>
      </c>
      <c r="C78" s="288" t="s">
        <v>388</v>
      </c>
      <c r="D78" s="289" t="s">
        <v>337</v>
      </c>
      <c r="E78" s="289" t="s">
        <v>389</v>
      </c>
      <c r="F78" s="290" t="s">
        <v>390</v>
      </c>
      <c r="G78" s="288">
        <v>972</v>
      </c>
      <c r="H78" s="291"/>
      <c r="I78" s="291"/>
      <c r="J78" s="291"/>
      <c r="K78" s="292"/>
    </row>
    <row r="79" spans="2:11" ht="36" customHeight="1" x14ac:dyDescent="0.3">
      <c r="B79" s="287" t="s">
        <v>458</v>
      </c>
      <c r="C79" s="288" t="s">
        <v>374</v>
      </c>
      <c r="D79" s="289" t="s">
        <v>319</v>
      </c>
      <c r="E79" s="289" t="s">
        <v>419</v>
      </c>
      <c r="F79" s="290" t="s">
        <v>344</v>
      </c>
      <c r="G79" s="288">
        <v>170.1</v>
      </c>
      <c r="H79" s="291"/>
      <c r="I79" s="291"/>
      <c r="J79" s="291"/>
      <c r="K79" s="292"/>
    </row>
    <row r="80" spans="2:11" ht="36" customHeight="1" x14ac:dyDescent="0.3">
      <c r="B80" s="287" t="s">
        <v>459</v>
      </c>
      <c r="C80" s="288" t="s">
        <v>393</v>
      </c>
      <c r="D80" s="289" t="s">
        <v>319</v>
      </c>
      <c r="E80" s="289" t="s">
        <v>394</v>
      </c>
      <c r="F80" s="290" t="s">
        <v>372</v>
      </c>
      <c r="G80" s="288">
        <v>1.62</v>
      </c>
      <c r="H80" s="291"/>
      <c r="I80" s="291"/>
      <c r="J80" s="291"/>
      <c r="K80" s="292"/>
    </row>
    <row r="81" spans="2:11" ht="36" customHeight="1" x14ac:dyDescent="0.3">
      <c r="B81" s="287" t="s">
        <v>460</v>
      </c>
      <c r="C81" s="288" t="s">
        <v>396</v>
      </c>
      <c r="D81" s="289" t="s">
        <v>378</v>
      </c>
      <c r="E81" s="289" t="s">
        <v>397</v>
      </c>
      <c r="F81" s="290" t="s">
        <v>398</v>
      </c>
      <c r="G81" s="288">
        <v>4.05</v>
      </c>
      <c r="H81" s="291"/>
      <c r="I81" s="291"/>
      <c r="J81" s="291"/>
      <c r="K81" s="292"/>
    </row>
    <row r="82" spans="2:11" ht="36" customHeight="1" x14ac:dyDescent="0.3">
      <c r="B82" s="287" t="s">
        <v>461</v>
      </c>
      <c r="C82" s="288" t="s">
        <v>400</v>
      </c>
      <c r="D82" s="289" t="s">
        <v>319</v>
      </c>
      <c r="E82" s="289" t="s">
        <v>401</v>
      </c>
      <c r="F82" s="290" t="s">
        <v>402</v>
      </c>
      <c r="G82" s="288">
        <v>40.5</v>
      </c>
      <c r="H82" s="291"/>
      <c r="I82" s="291"/>
      <c r="J82" s="291"/>
      <c r="K82" s="292"/>
    </row>
    <row r="83" spans="2:11" ht="24" customHeight="1" x14ac:dyDescent="0.3">
      <c r="B83" s="287" t="s">
        <v>462</v>
      </c>
      <c r="C83" s="288" t="s">
        <v>404</v>
      </c>
      <c r="D83" s="289" t="s">
        <v>378</v>
      </c>
      <c r="E83" s="289" t="s">
        <v>405</v>
      </c>
      <c r="F83" s="290" t="s">
        <v>372</v>
      </c>
      <c r="G83" s="288">
        <v>31.75</v>
      </c>
      <c r="H83" s="291"/>
      <c r="I83" s="291"/>
      <c r="J83" s="291"/>
      <c r="K83" s="292"/>
    </row>
    <row r="84" spans="2:11" ht="24" customHeight="1" x14ac:dyDescent="0.3">
      <c r="B84" s="287" t="s">
        <v>463</v>
      </c>
      <c r="C84" s="288" t="s">
        <v>407</v>
      </c>
      <c r="D84" s="289" t="s">
        <v>319</v>
      </c>
      <c r="E84" s="289" t="s">
        <v>26</v>
      </c>
      <c r="F84" s="290" t="s">
        <v>88</v>
      </c>
      <c r="G84" s="288">
        <v>324</v>
      </c>
      <c r="H84" s="291"/>
      <c r="I84" s="291"/>
      <c r="J84" s="291"/>
      <c r="K84" s="292"/>
    </row>
    <row r="85" spans="2:11" ht="36" customHeight="1" x14ac:dyDescent="0.3">
      <c r="B85" s="287" t="s">
        <v>464</v>
      </c>
      <c r="C85" s="288" t="s">
        <v>409</v>
      </c>
      <c r="D85" s="289" t="s">
        <v>319</v>
      </c>
      <c r="E85" s="289" t="s">
        <v>25</v>
      </c>
      <c r="F85" s="290" t="s">
        <v>88</v>
      </c>
      <c r="G85" s="288">
        <v>972</v>
      </c>
      <c r="H85" s="291"/>
      <c r="I85" s="291"/>
      <c r="J85" s="291"/>
      <c r="K85" s="292"/>
    </row>
    <row r="86" spans="2:11" ht="36" customHeight="1" x14ac:dyDescent="0.3">
      <c r="B86" s="287" t="s">
        <v>465</v>
      </c>
      <c r="C86" s="288" t="s">
        <v>400</v>
      </c>
      <c r="D86" s="289" t="s">
        <v>319</v>
      </c>
      <c r="E86" s="289" t="s">
        <v>401</v>
      </c>
      <c r="F86" s="290" t="s">
        <v>402</v>
      </c>
      <c r="G86" s="288">
        <v>11.56</v>
      </c>
      <c r="H86" s="291"/>
      <c r="I86" s="291"/>
      <c r="J86" s="291"/>
      <c r="K86" s="292"/>
    </row>
    <row r="87" spans="2:11" ht="36" customHeight="1" x14ac:dyDescent="0.3">
      <c r="B87" s="287" t="s">
        <v>466</v>
      </c>
      <c r="C87" s="288" t="s">
        <v>412</v>
      </c>
      <c r="D87" s="289" t="s">
        <v>319</v>
      </c>
      <c r="E87" s="289" t="s">
        <v>413</v>
      </c>
      <c r="F87" s="290" t="s">
        <v>414</v>
      </c>
      <c r="G87" s="288">
        <v>1.1599999999999999</v>
      </c>
      <c r="H87" s="291"/>
      <c r="I87" s="291"/>
      <c r="J87" s="291"/>
      <c r="K87" s="292"/>
    </row>
    <row r="88" spans="2:11" ht="24" customHeight="1" x14ac:dyDescent="0.3">
      <c r="B88" s="293" t="s">
        <v>467</v>
      </c>
      <c r="C88" s="294"/>
      <c r="D88" s="294"/>
      <c r="E88" s="294" t="s">
        <v>451</v>
      </c>
      <c r="F88" s="294"/>
      <c r="G88" s="295"/>
      <c r="H88" s="296"/>
      <c r="I88" s="296"/>
      <c r="J88" s="297"/>
      <c r="K88" s="298"/>
    </row>
    <row r="89" spans="2:11" ht="72" customHeight="1" x14ac:dyDescent="0.3">
      <c r="B89" s="287" t="s">
        <v>468</v>
      </c>
      <c r="C89" s="288" t="s">
        <v>370</v>
      </c>
      <c r="D89" s="289" t="s">
        <v>319</v>
      </c>
      <c r="E89" s="289" t="s">
        <v>371</v>
      </c>
      <c r="F89" s="290" t="s">
        <v>372</v>
      </c>
      <c r="G89" s="288">
        <v>21.7</v>
      </c>
      <c r="H89" s="291"/>
      <c r="I89" s="291"/>
      <c r="J89" s="291"/>
      <c r="K89" s="292"/>
    </row>
    <row r="90" spans="2:11" ht="36" customHeight="1" x14ac:dyDescent="0.3">
      <c r="B90" s="287" t="s">
        <v>469</v>
      </c>
      <c r="C90" s="288" t="s">
        <v>374</v>
      </c>
      <c r="D90" s="289" t="s">
        <v>319</v>
      </c>
      <c r="E90" s="289" t="s">
        <v>419</v>
      </c>
      <c r="F90" s="290" t="s">
        <v>344</v>
      </c>
      <c r="G90" s="288">
        <v>17.5</v>
      </c>
      <c r="H90" s="291"/>
      <c r="I90" s="291"/>
      <c r="J90" s="291"/>
      <c r="K90" s="292"/>
    </row>
    <row r="91" spans="2:11" ht="24" customHeight="1" x14ac:dyDescent="0.3">
      <c r="B91" s="287" t="s">
        <v>470</v>
      </c>
      <c r="C91" s="288" t="s">
        <v>377</v>
      </c>
      <c r="D91" s="289" t="s">
        <v>378</v>
      </c>
      <c r="E91" s="289" t="s">
        <v>379</v>
      </c>
      <c r="F91" s="290" t="s">
        <v>372</v>
      </c>
      <c r="G91" s="288">
        <v>8.4499999999999993</v>
      </c>
      <c r="H91" s="291"/>
      <c r="I91" s="291"/>
      <c r="J91" s="291"/>
      <c r="K91" s="292"/>
    </row>
    <row r="92" spans="2:11" ht="48" customHeight="1" x14ac:dyDescent="0.3">
      <c r="B92" s="287" t="s">
        <v>471</v>
      </c>
      <c r="C92" s="288" t="s">
        <v>381</v>
      </c>
      <c r="D92" s="289" t="s">
        <v>319</v>
      </c>
      <c r="E92" s="289" t="s">
        <v>382</v>
      </c>
      <c r="F92" s="290" t="s">
        <v>372</v>
      </c>
      <c r="G92" s="288">
        <v>8.4499999999999993</v>
      </c>
      <c r="H92" s="291"/>
      <c r="I92" s="291"/>
      <c r="J92" s="291"/>
      <c r="K92" s="292"/>
    </row>
    <row r="93" spans="2:11" ht="36" customHeight="1" x14ac:dyDescent="0.3">
      <c r="B93" s="287" t="s">
        <v>472</v>
      </c>
      <c r="C93" s="288" t="s">
        <v>384</v>
      </c>
      <c r="D93" s="289" t="s">
        <v>319</v>
      </c>
      <c r="E93" s="289" t="s">
        <v>385</v>
      </c>
      <c r="F93" s="290" t="s">
        <v>386</v>
      </c>
      <c r="G93" s="288">
        <v>253.53</v>
      </c>
      <c r="H93" s="291"/>
      <c r="I93" s="291"/>
      <c r="J93" s="291"/>
      <c r="K93" s="292"/>
    </row>
    <row r="94" spans="2:11" ht="48" customHeight="1" x14ac:dyDescent="0.3">
      <c r="B94" s="287" t="s">
        <v>473</v>
      </c>
      <c r="C94" s="288" t="s">
        <v>388</v>
      </c>
      <c r="D94" s="289" t="s">
        <v>337</v>
      </c>
      <c r="E94" s="289" t="s">
        <v>389</v>
      </c>
      <c r="F94" s="290" t="s">
        <v>390</v>
      </c>
      <c r="G94" s="288">
        <v>350</v>
      </c>
      <c r="H94" s="291"/>
      <c r="I94" s="291"/>
      <c r="J94" s="291"/>
      <c r="K94" s="292"/>
    </row>
    <row r="95" spans="2:11" ht="36" customHeight="1" x14ac:dyDescent="0.3">
      <c r="B95" s="287" t="s">
        <v>474</v>
      </c>
      <c r="C95" s="288" t="s">
        <v>374</v>
      </c>
      <c r="D95" s="289" t="s">
        <v>319</v>
      </c>
      <c r="E95" s="289" t="s">
        <v>419</v>
      </c>
      <c r="F95" s="290" t="s">
        <v>344</v>
      </c>
      <c r="G95" s="288">
        <v>70</v>
      </c>
      <c r="H95" s="291"/>
      <c r="I95" s="291"/>
      <c r="J95" s="291"/>
      <c r="K95" s="292"/>
    </row>
    <row r="96" spans="2:11" ht="36" customHeight="1" x14ac:dyDescent="0.3">
      <c r="B96" s="287" t="s">
        <v>475</v>
      </c>
      <c r="C96" s="288" t="s">
        <v>393</v>
      </c>
      <c r="D96" s="289" t="s">
        <v>319</v>
      </c>
      <c r="E96" s="289" t="s">
        <v>394</v>
      </c>
      <c r="F96" s="290" t="s">
        <v>372</v>
      </c>
      <c r="G96" s="288">
        <v>0.5</v>
      </c>
      <c r="H96" s="291"/>
      <c r="I96" s="291"/>
      <c r="J96" s="291"/>
      <c r="K96" s="292"/>
    </row>
    <row r="97" spans="2:11" ht="36" customHeight="1" x14ac:dyDescent="0.3">
      <c r="B97" s="287" t="s">
        <v>476</v>
      </c>
      <c r="C97" s="288" t="s">
        <v>396</v>
      </c>
      <c r="D97" s="289" t="s">
        <v>378</v>
      </c>
      <c r="E97" s="289" t="s">
        <v>397</v>
      </c>
      <c r="F97" s="290" t="s">
        <v>398</v>
      </c>
      <c r="G97" s="288">
        <v>1.25</v>
      </c>
      <c r="H97" s="291"/>
      <c r="I97" s="291"/>
      <c r="J97" s="291"/>
      <c r="K97" s="292"/>
    </row>
    <row r="98" spans="2:11" ht="36" customHeight="1" x14ac:dyDescent="0.3">
      <c r="B98" s="287" t="s">
        <v>477</v>
      </c>
      <c r="C98" s="288" t="s">
        <v>400</v>
      </c>
      <c r="D98" s="289" t="s">
        <v>319</v>
      </c>
      <c r="E98" s="289" t="s">
        <v>401</v>
      </c>
      <c r="F98" s="290" t="s">
        <v>402</v>
      </c>
      <c r="G98" s="288">
        <v>12.5</v>
      </c>
      <c r="H98" s="291"/>
      <c r="I98" s="291"/>
      <c r="J98" s="291"/>
      <c r="K98" s="292"/>
    </row>
    <row r="99" spans="2:11" ht="24" customHeight="1" x14ac:dyDescent="0.3">
      <c r="B99" s="287" t="s">
        <v>478</v>
      </c>
      <c r="C99" s="288" t="s">
        <v>404</v>
      </c>
      <c r="D99" s="289" t="s">
        <v>378</v>
      </c>
      <c r="E99" s="289" t="s">
        <v>405</v>
      </c>
      <c r="F99" s="290" t="s">
        <v>372</v>
      </c>
      <c r="G99" s="288">
        <v>9.8000000000000007</v>
      </c>
      <c r="H99" s="291"/>
      <c r="I99" s="291"/>
      <c r="J99" s="291"/>
      <c r="K99" s="292"/>
    </row>
    <row r="100" spans="2:11" ht="24" customHeight="1" x14ac:dyDescent="0.3">
      <c r="B100" s="287" t="s">
        <v>479</v>
      </c>
      <c r="C100" s="288" t="s">
        <v>407</v>
      </c>
      <c r="D100" s="289" t="s">
        <v>319</v>
      </c>
      <c r="E100" s="289" t="s">
        <v>26</v>
      </c>
      <c r="F100" s="290" t="s">
        <v>88</v>
      </c>
      <c r="G100" s="288">
        <v>100</v>
      </c>
      <c r="H100" s="291"/>
      <c r="I100" s="291"/>
      <c r="J100" s="291"/>
      <c r="K100" s="292"/>
    </row>
    <row r="101" spans="2:11" ht="36" customHeight="1" x14ac:dyDescent="0.3">
      <c r="B101" s="287" t="s">
        <v>480</v>
      </c>
      <c r="C101" s="288" t="s">
        <v>409</v>
      </c>
      <c r="D101" s="289" t="s">
        <v>319</v>
      </c>
      <c r="E101" s="289" t="s">
        <v>25</v>
      </c>
      <c r="F101" s="290" t="s">
        <v>88</v>
      </c>
      <c r="G101" s="288">
        <v>350</v>
      </c>
      <c r="H101" s="291"/>
      <c r="I101" s="291"/>
      <c r="J101" s="291"/>
      <c r="K101" s="292"/>
    </row>
    <row r="102" spans="2:11" ht="36" customHeight="1" x14ac:dyDescent="0.3">
      <c r="B102" s="287" t="s">
        <v>481</v>
      </c>
      <c r="C102" s="288" t="s">
        <v>400</v>
      </c>
      <c r="D102" s="289" t="s">
        <v>319</v>
      </c>
      <c r="E102" s="289" t="s">
        <v>401</v>
      </c>
      <c r="F102" s="290" t="s">
        <v>402</v>
      </c>
      <c r="G102" s="288">
        <v>4.16</v>
      </c>
      <c r="H102" s="291"/>
      <c r="I102" s="291"/>
      <c r="J102" s="291"/>
      <c r="K102" s="292"/>
    </row>
    <row r="103" spans="2:11" ht="36" customHeight="1" x14ac:dyDescent="0.3">
      <c r="B103" s="287" t="s">
        <v>482</v>
      </c>
      <c r="C103" s="288" t="s">
        <v>412</v>
      </c>
      <c r="D103" s="289" t="s">
        <v>319</v>
      </c>
      <c r="E103" s="289" t="s">
        <v>413</v>
      </c>
      <c r="F103" s="290" t="s">
        <v>414</v>
      </c>
      <c r="G103" s="288">
        <v>0.42</v>
      </c>
      <c r="H103" s="291"/>
      <c r="I103" s="291"/>
      <c r="J103" s="291"/>
      <c r="K103" s="292"/>
    </row>
    <row r="104" spans="2:11" ht="24" customHeight="1" x14ac:dyDescent="0.3">
      <c r="B104" s="281" t="s">
        <v>483</v>
      </c>
      <c r="C104" s="282"/>
      <c r="D104" s="282"/>
      <c r="E104" s="282" t="s">
        <v>484</v>
      </c>
      <c r="F104" s="282"/>
      <c r="G104" s="283"/>
      <c r="H104" s="284"/>
      <c r="I104" s="284"/>
      <c r="J104" s="285"/>
      <c r="K104" s="286"/>
    </row>
    <row r="105" spans="2:11" ht="24" customHeight="1" x14ac:dyDescent="0.3">
      <c r="B105" s="293" t="s">
        <v>485</v>
      </c>
      <c r="C105" s="294"/>
      <c r="D105" s="294"/>
      <c r="E105" s="294" t="s">
        <v>486</v>
      </c>
      <c r="F105" s="294"/>
      <c r="G105" s="295"/>
      <c r="H105" s="296"/>
      <c r="I105" s="296"/>
      <c r="J105" s="297"/>
      <c r="K105" s="298"/>
    </row>
    <row r="106" spans="2:11" ht="24" customHeight="1" x14ac:dyDescent="0.3">
      <c r="B106" s="287" t="s">
        <v>487</v>
      </c>
      <c r="C106" s="288" t="s">
        <v>488</v>
      </c>
      <c r="D106" s="289" t="s">
        <v>489</v>
      </c>
      <c r="E106" s="289" t="s">
        <v>490</v>
      </c>
      <c r="F106" s="290" t="s">
        <v>88</v>
      </c>
      <c r="G106" s="288">
        <v>688</v>
      </c>
      <c r="H106" s="291"/>
      <c r="I106" s="291"/>
      <c r="J106" s="291"/>
      <c r="K106" s="292"/>
    </row>
    <row r="107" spans="2:11" ht="24" customHeight="1" x14ac:dyDescent="0.3">
      <c r="B107" s="287" t="s">
        <v>491</v>
      </c>
      <c r="C107" s="288" t="s">
        <v>492</v>
      </c>
      <c r="D107" s="289" t="s">
        <v>489</v>
      </c>
      <c r="E107" s="289" t="s">
        <v>493</v>
      </c>
      <c r="F107" s="290" t="s">
        <v>88</v>
      </c>
      <c r="G107" s="288">
        <v>688</v>
      </c>
      <c r="H107" s="291"/>
      <c r="I107" s="291"/>
      <c r="J107" s="291"/>
      <c r="K107" s="292"/>
    </row>
    <row r="108" spans="2:11" ht="36" customHeight="1" x14ac:dyDescent="0.3">
      <c r="B108" s="287" t="s">
        <v>494</v>
      </c>
      <c r="C108" s="288" t="s">
        <v>412</v>
      </c>
      <c r="D108" s="289" t="s">
        <v>319</v>
      </c>
      <c r="E108" s="289" t="s">
        <v>413</v>
      </c>
      <c r="F108" s="290" t="s">
        <v>414</v>
      </c>
      <c r="G108" s="288">
        <v>0.82</v>
      </c>
      <c r="H108" s="291"/>
      <c r="I108" s="291"/>
      <c r="J108" s="291"/>
      <c r="K108" s="292"/>
    </row>
    <row r="109" spans="2:11" ht="36" customHeight="1" x14ac:dyDescent="0.3">
      <c r="B109" s="287" t="s">
        <v>495</v>
      </c>
      <c r="C109" s="288" t="s">
        <v>400</v>
      </c>
      <c r="D109" s="289" t="s">
        <v>319</v>
      </c>
      <c r="E109" s="289" t="s">
        <v>401</v>
      </c>
      <c r="F109" s="290" t="s">
        <v>402</v>
      </c>
      <c r="G109" s="288">
        <v>8.18</v>
      </c>
      <c r="H109" s="291"/>
      <c r="I109" s="291"/>
      <c r="J109" s="291"/>
      <c r="K109" s="292"/>
    </row>
    <row r="110" spans="2:11" ht="24" customHeight="1" x14ac:dyDescent="0.3">
      <c r="B110" s="293" t="s">
        <v>496</v>
      </c>
      <c r="C110" s="294"/>
      <c r="D110" s="294"/>
      <c r="E110" s="294" t="s">
        <v>497</v>
      </c>
      <c r="F110" s="294"/>
      <c r="G110" s="295"/>
      <c r="H110" s="296"/>
      <c r="I110" s="296"/>
      <c r="J110" s="297"/>
      <c r="K110" s="298"/>
    </row>
    <row r="111" spans="2:11" ht="24" customHeight="1" x14ac:dyDescent="0.3">
      <c r="B111" s="287" t="s">
        <v>498</v>
      </c>
      <c r="C111" s="288" t="s">
        <v>488</v>
      </c>
      <c r="D111" s="289" t="s">
        <v>489</v>
      </c>
      <c r="E111" s="289" t="s">
        <v>490</v>
      </c>
      <c r="F111" s="290" t="s">
        <v>88</v>
      </c>
      <c r="G111" s="288">
        <v>2106</v>
      </c>
      <c r="H111" s="291"/>
      <c r="I111" s="291"/>
      <c r="J111" s="291"/>
      <c r="K111" s="292"/>
    </row>
    <row r="112" spans="2:11" ht="24" customHeight="1" x14ac:dyDescent="0.3">
      <c r="B112" s="287" t="s">
        <v>499</v>
      </c>
      <c r="C112" s="288" t="s">
        <v>492</v>
      </c>
      <c r="D112" s="289" t="s">
        <v>489</v>
      </c>
      <c r="E112" s="289" t="s">
        <v>493</v>
      </c>
      <c r="F112" s="290" t="s">
        <v>88</v>
      </c>
      <c r="G112" s="288">
        <v>2106</v>
      </c>
      <c r="H112" s="291"/>
      <c r="I112" s="291"/>
      <c r="J112" s="291"/>
      <c r="K112" s="292"/>
    </row>
    <row r="113" spans="2:11" ht="36" customHeight="1" x14ac:dyDescent="0.3">
      <c r="B113" s="287" t="s">
        <v>500</v>
      </c>
      <c r="C113" s="288" t="s">
        <v>412</v>
      </c>
      <c r="D113" s="289" t="s">
        <v>319</v>
      </c>
      <c r="E113" s="289" t="s">
        <v>413</v>
      </c>
      <c r="F113" s="290" t="s">
        <v>414</v>
      </c>
      <c r="G113" s="288">
        <v>2.5</v>
      </c>
      <c r="H113" s="291"/>
      <c r="I113" s="291"/>
      <c r="J113" s="291"/>
      <c r="K113" s="292"/>
    </row>
    <row r="114" spans="2:11" ht="36" customHeight="1" x14ac:dyDescent="0.3">
      <c r="B114" s="287" t="s">
        <v>501</v>
      </c>
      <c r="C114" s="288" t="s">
        <v>400</v>
      </c>
      <c r="D114" s="289" t="s">
        <v>319</v>
      </c>
      <c r="E114" s="289" t="s">
        <v>401</v>
      </c>
      <c r="F114" s="290" t="s">
        <v>402</v>
      </c>
      <c r="G114" s="288">
        <v>25.04</v>
      </c>
      <c r="H114" s="291"/>
      <c r="I114" s="291"/>
      <c r="J114" s="291"/>
      <c r="K114" s="292"/>
    </row>
    <row r="115" spans="2:11" ht="24" customHeight="1" x14ac:dyDescent="0.3">
      <c r="B115" s="293" t="s">
        <v>502</v>
      </c>
      <c r="C115" s="294"/>
      <c r="D115" s="294"/>
      <c r="E115" s="294" t="s">
        <v>503</v>
      </c>
      <c r="F115" s="294"/>
      <c r="G115" s="295"/>
      <c r="H115" s="296"/>
      <c r="I115" s="296"/>
      <c r="J115" s="297"/>
      <c r="K115" s="298"/>
    </row>
    <row r="116" spans="2:11" ht="24" customHeight="1" x14ac:dyDescent="0.3">
      <c r="B116" s="287" t="s">
        <v>504</v>
      </c>
      <c r="C116" s="288" t="s">
        <v>488</v>
      </c>
      <c r="D116" s="289" t="s">
        <v>489</v>
      </c>
      <c r="E116" s="289" t="s">
        <v>490</v>
      </c>
      <c r="F116" s="290" t="s">
        <v>88</v>
      </c>
      <c r="G116" s="288">
        <v>696</v>
      </c>
      <c r="H116" s="291"/>
      <c r="I116" s="291"/>
      <c r="J116" s="291"/>
      <c r="K116" s="292"/>
    </row>
    <row r="117" spans="2:11" ht="24" customHeight="1" x14ac:dyDescent="0.3">
      <c r="B117" s="287" t="s">
        <v>505</v>
      </c>
      <c r="C117" s="288" t="s">
        <v>492</v>
      </c>
      <c r="D117" s="289" t="s">
        <v>489</v>
      </c>
      <c r="E117" s="289" t="s">
        <v>493</v>
      </c>
      <c r="F117" s="290" t="s">
        <v>88</v>
      </c>
      <c r="G117" s="288">
        <v>696</v>
      </c>
      <c r="H117" s="291"/>
      <c r="I117" s="291"/>
      <c r="J117" s="291"/>
      <c r="K117" s="292"/>
    </row>
    <row r="118" spans="2:11" ht="36" customHeight="1" x14ac:dyDescent="0.3">
      <c r="B118" s="287" t="s">
        <v>506</v>
      </c>
      <c r="C118" s="288" t="s">
        <v>412</v>
      </c>
      <c r="D118" s="289" t="s">
        <v>319</v>
      </c>
      <c r="E118" s="289" t="s">
        <v>413</v>
      </c>
      <c r="F118" s="290" t="s">
        <v>414</v>
      </c>
      <c r="G118" s="288">
        <v>0.83</v>
      </c>
      <c r="H118" s="291"/>
      <c r="I118" s="291"/>
      <c r="J118" s="291"/>
      <c r="K118" s="292"/>
    </row>
    <row r="119" spans="2:11" ht="36" customHeight="1" x14ac:dyDescent="0.3">
      <c r="B119" s="287" t="s">
        <v>507</v>
      </c>
      <c r="C119" s="288" t="s">
        <v>400</v>
      </c>
      <c r="D119" s="289" t="s">
        <v>319</v>
      </c>
      <c r="E119" s="289" t="s">
        <v>401</v>
      </c>
      <c r="F119" s="290" t="s">
        <v>402</v>
      </c>
      <c r="G119" s="288">
        <v>8.2799999999999994</v>
      </c>
      <c r="H119" s="291"/>
      <c r="I119" s="291"/>
      <c r="J119" s="291"/>
      <c r="K119" s="292"/>
    </row>
    <row r="120" spans="2:11" ht="24" customHeight="1" x14ac:dyDescent="0.3">
      <c r="B120" s="293" t="s">
        <v>508</v>
      </c>
      <c r="C120" s="294"/>
      <c r="D120" s="294"/>
      <c r="E120" s="294" t="s">
        <v>509</v>
      </c>
      <c r="F120" s="294"/>
      <c r="G120" s="295"/>
      <c r="H120" s="296"/>
      <c r="I120" s="296"/>
      <c r="J120" s="297"/>
      <c r="K120" s="298"/>
    </row>
    <row r="121" spans="2:11" ht="24" customHeight="1" x14ac:dyDescent="0.3">
      <c r="B121" s="287" t="s">
        <v>510</v>
      </c>
      <c r="C121" s="288" t="s">
        <v>488</v>
      </c>
      <c r="D121" s="289" t="s">
        <v>489</v>
      </c>
      <c r="E121" s="289" t="s">
        <v>490</v>
      </c>
      <c r="F121" s="290" t="s">
        <v>88</v>
      </c>
      <c r="G121" s="288">
        <v>378</v>
      </c>
      <c r="H121" s="291"/>
      <c r="I121" s="291"/>
      <c r="J121" s="291"/>
      <c r="K121" s="292"/>
    </row>
    <row r="122" spans="2:11" ht="24" customHeight="1" x14ac:dyDescent="0.3">
      <c r="B122" s="287" t="s">
        <v>511</v>
      </c>
      <c r="C122" s="288" t="s">
        <v>492</v>
      </c>
      <c r="D122" s="289" t="s">
        <v>489</v>
      </c>
      <c r="E122" s="289" t="s">
        <v>493</v>
      </c>
      <c r="F122" s="290" t="s">
        <v>88</v>
      </c>
      <c r="G122" s="288">
        <v>378</v>
      </c>
      <c r="H122" s="291"/>
      <c r="I122" s="291"/>
      <c r="J122" s="291"/>
      <c r="K122" s="292"/>
    </row>
    <row r="123" spans="2:11" ht="36" customHeight="1" x14ac:dyDescent="0.3">
      <c r="B123" s="287" t="s">
        <v>512</v>
      </c>
      <c r="C123" s="288" t="s">
        <v>412</v>
      </c>
      <c r="D123" s="289" t="s">
        <v>319</v>
      </c>
      <c r="E123" s="289" t="s">
        <v>413</v>
      </c>
      <c r="F123" s="290" t="s">
        <v>414</v>
      </c>
      <c r="G123" s="288">
        <v>0.45</v>
      </c>
      <c r="H123" s="291"/>
      <c r="I123" s="291"/>
      <c r="J123" s="291"/>
      <c r="K123" s="292"/>
    </row>
    <row r="124" spans="2:11" ht="36" customHeight="1" x14ac:dyDescent="0.3">
      <c r="B124" s="287" t="s">
        <v>513</v>
      </c>
      <c r="C124" s="288" t="s">
        <v>400</v>
      </c>
      <c r="D124" s="289" t="s">
        <v>319</v>
      </c>
      <c r="E124" s="289" t="s">
        <v>401</v>
      </c>
      <c r="F124" s="290" t="s">
        <v>402</v>
      </c>
      <c r="G124" s="288">
        <v>4.49</v>
      </c>
      <c r="H124" s="291"/>
      <c r="I124" s="291"/>
      <c r="J124" s="291"/>
      <c r="K124" s="292"/>
    </row>
    <row r="125" spans="2:11" ht="24" customHeight="1" x14ac:dyDescent="0.3">
      <c r="B125" s="293" t="s">
        <v>514</v>
      </c>
      <c r="C125" s="294"/>
      <c r="D125" s="294"/>
      <c r="E125" s="294" t="s">
        <v>515</v>
      </c>
      <c r="F125" s="294"/>
      <c r="G125" s="295"/>
      <c r="H125" s="296"/>
      <c r="I125" s="296"/>
      <c r="J125" s="297"/>
      <c r="K125" s="298"/>
    </row>
    <row r="126" spans="2:11" ht="24" customHeight="1" x14ac:dyDescent="0.3">
      <c r="B126" s="287" t="s">
        <v>516</v>
      </c>
      <c r="C126" s="288" t="s">
        <v>488</v>
      </c>
      <c r="D126" s="289" t="s">
        <v>489</v>
      </c>
      <c r="E126" s="289" t="s">
        <v>490</v>
      </c>
      <c r="F126" s="290" t="s">
        <v>88</v>
      </c>
      <c r="G126" s="288">
        <v>312</v>
      </c>
      <c r="H126" s="291"/>
      <c r="I126" s="291"/>
      <c r="J126" s="291"/>
      <c r="K126" s="292"/>
    </row>
    <row r="127" spans="2:11" ht="24" customHeight="1" x14ac:dyDescent="0.3">
      <c r="B127" s="287" t="s">
        <v>517</v>
      </c>
      <c r="C127" s="288" t="s">
        <v>492</v>
      </c>
      <c r="D127" s="289" t="s">
        <v>489</v>
      </c>
      <c r="E127" s="289" t="s">
        <v>493</v>
      </c>
      <c r="F127" s="290" t="s">
        <v>88</v>
      </c>
      <c r="G127" s="288">
        <v>312</v>
      </c>
      <c r="H127" s="291"/>
      <c r="I127" s="291"/>
      <c r="J127" s="291"/>
      <c r="K127" s="292"/>
    </row>
    <row r="128" spans="2:11" ht="36" customHeight="1" x14ac:dyDescent="0.3">
      <c r="B128" s="287" t="s">
        <v>518</v>
      </c>
      <c r="C128" s="288" t="s">
        <v>412</v>
      </c>
      <c r="D128" s="289" t="s">
        <v>319</v>
      </c>
      <c r="E128" s="289" t="s">
        <v>413</v>
      </c>
      <c r="F128" s="290" t="s">
        <v>414</v>
      </c>
      <c r="G128" s="288">
        <v>0.37</v>
      </c>
      <c r="H128" s="291"/>
      <c r="I128" s="291"/>
      <c r="J128" s="291"/>
      <c r="K128" s="292"/>
    </row>
    <row r="129" spans="2:11" ht="36" customHeight="1" x14ac:dyDescent="0.3">
      <c r="B129" s="287" t="s">
        <v>519</v>
      </c>
      <c r="C129" s="288" t="s">
        <v>400</v>
      </c>
      <c r="D129" s="289" t="s">
        <v>319</v>
      </c>
      <c r="E129" s="289" t="s">
        <v>401</v>
      </c>
      <c r="F129" s="290" t="s">
        <v>402</v>
      </c>
      <c r="G129" s="288">
        <v>3.71</v>
      </c>
      <c r="H129" s="291"/>
      <c r="I129" s="291"/>
      <c r="J129" s="291"/>
      <c r="K129" s="292"/>
    </row>
    <row r="130" spans="2:11" ht="24" customHeight="1" x14ac:dyDescent="0.3">
      <c r="B130" s="293" t="s">
        <v>520</v>
      </c>
      <c r="C130" s="294"/>
      <c r="D130" s="294"/>
      <c r="E130" s="294" t="s">
        <v>521</v>
      </c>
      <c r="F130" s="294"/>
      <c r="G130" s="295"/>
      <c r="H130" s="296"/>
      <c r="I130" s="296"/>
      <c r="J130" s="297"/>
      <c r="K130" s="298"/>
    </row>
    <row r="131" spans="2:11" ht="24" customHeight="1" x14ac:dyDescent="0.3">
      <c r="B131" s="287" t="s">
        <v>522</v>
      </c>
      <c r="C131" s="288" t="s">
        <v>488</v>
      </c>
      <c r="D131" s="289" t="s">
        <v>489</v>
      </c>
      <c r="E131" s="289" t="s">
        <v>490</v>
      </c>
      <c r="F131" s="290" t="s">
        <v>88</v>
      </c>
      <c r="G131" s="288">
        <v>1056</v>
      </c>
      <c r="H131" s="291"/>
      <c r="I131" s="291"/>
      <c r="J131" s="291"/>
      <c r="K131" s="292"/>
    </row>
    <row r="132" spans="2:11" ht="24" customHeight="1" x14ac:dyDescent="0.3">
      <c r="B132" s="287" t="s">
        <v>523</v>
      </c>
      <c r="C132" s="288" t="s">
        <v>492</v>
      </c>
      <c r="D132" s="289" t="s">
        <v>489</v>
      </c>
      <c r="E132" s="289" t="s">
        <v>493</v>
      </c>
      <c r="F132" s="290" t="s">
        <v>88</v>
      </c>
      <c r="G132" s="288">
        <v>1056</v>
      </c>
      <c r="H132" s="291"/>
      <c r="I132" s="291"/>
      <c r="J132" s="291"/>
      <c r="K132" s="292"/>
    </row>
    <row r="133" spans="2:11" ht="36" customHeight="1" x14ac:dyDescent="0.3">
      <c r="B133" s="287" t="s">
        <v>524</v>
      </c>
      <c r="C133" s="288" t="s">
        <v>412</v>
      </c>
      <c r="D133" s="289" t="s">
        <v>319</v>
      </c>
      <c r="E133" s="289" t="s">
        <v>413</v>
      </c>
      <c r="F133" s="290" t="s">
        <v>414</v>
      </c>
      <c r="G133" s="288">
        <v>1.26</v>
      </c>
      <c r="H133" s="291"/>
      <c r="I133" s="291"/>
      <c r="J133" s="291"/>
      <c r="K133" s="292"/>
    </row>
    <row r="134" spans="2:11" ht="36" customHeight="1" x14ac:dyDescent="0.3">
      <c r="B134" s="287" t="s">
        <v>525</v>
      </c>
      <c r="C134" s="288" t="s">
        <v>400</v>
      </c>
      <c r="D134" s="289" t="s">
        <v>319</v>
      </c>
      <c r="E134" s="289" t="s">
        <v>401</v>
      </c>
      <c r="F134" s="290" t="s">
        <v>402</v>
      </c>
      <c r="G134" s="288">
        <v>12.56</v>
      </c>
      <c r="H134" s="291"/>
      <c r="I134" s="291"/>
      <c r="J134" s="291"/>
      <c r="K134" s="292"/>
    </row>
    <row r="135" spans="2:11" ht="24" customHeight="1" x14ac:dyDescent="0.3">
      <c r="B135" s="281" t="s">
        <v>526</v>
      </c>
      <c r="C135" s="282"/>
      <c r="D135" s="282"/>
      <c r="E135" s="282" t="s">
        <v>527</v>
      </c>
      <c r="F135" s="282"/>
      <c r="G135" s="283"/>
      <c r="H135" s="284"/>
      <c r="I135" s="284"/>
      <c r="J135" s="285"/>
      <c r="K135" s="286"/>
    </row>
    <row r="136" spans="2:11" ht="24" customHeight="1" x14ac:dyDescent="0.3">
      <c r="B136" s="293" t="s">
        <v>528</v>
      </c>
      <c r="C136" s="294"/>
      <c r="D136" s="294"/>
      <c r="E136" s="294" t="s">
        <v>529</v>
      </c>
      <c r="F136" s="294"/>
      <c r="G136" s="295"/>
      <c r="H136" s="319">
        <v>20</v>
      </c>
      <c r="I136" s="296"/>
      <c r="J136" s="297"/>
      <c r="K136" s="298"/>
    </row>
    <row r="137" spans="2:11" ht="24" customHeight="1" x14ac:dyDescent="0.3">
      <c r="B137" s="287" t="s">
        <v>530</v>
      </c>
      <c r="C137" s="288" t="s">
        <v>531</v>
      </c>
      <c r="D137" s="289" t="s">
        <v>378</v>
      </c>
      <c r="E137" s="289" t="s">
        <v>532</v>
      </c>
      <c r="F137" s="290" t="s">
        <v>372</v>
      </c>
      <c r="G137" s="288" t="s">
        <v>533</v>
      </c>
      <c r="H137" s="291"/>
      <c r="I137" s="291"/>
      <c r="J137" s="291"/>
      <c r="K137" s="292"/>
    </row>
    <row r="138" spans="2:11" ht="36" customHeight="1" x14ac:dyDescent="0.3">
      <c r="B138" s="287" t="s">
        <v>534</v>
      </c>
      <c r="C138" s="288" t="s">
        <v>535</v>
      </c>
      <c r="D138" s="289" t="s">
        <v>337</v>
      </c>
      <c r="E138" s="289" t="s">
        <v>536</v>
      </c>
      <c r="F138" s="290" t="s">
        <v>372</v>
      </c>
      <c r="G138" s="288" t="s">
        <v>537</v>
      </c>
      <c r="H138" s="291"/>
      <c r="I138" s="291"/>
      <c r="J138" s="291"/>
      <c r="K138" s="292"/>
    </row>
    <row r="139" spans="2:11" ht="36" customHeight="1" x14ac:dyDescent="0.3">
      <c r="B139" s="287" t="s">
        <v>538</v>
      </c>
      <c r="C139" s="288" t="s">
        <v>539</v>
      </c>
      <c r="D139" s="289" t="s">
        <v>319</v>
      </c>
      <c r="E139" s="289" t="s">
        <v>540</v>
      </c>
      <c r="F139" s="290" t="s">
        <v>344</v>
      </c>
      <c r="G139" s="288" t="s">
        <v>541</v>
      </c>
      <c r="H139" s="291"/>
      <c r="I139" s="291"/>
      <c r="J139" s="291"/>
      <c r="K139" s="292"/>
    </row>
    <row r="140" spans="2:11" ht="60" customHeight="1" x14ac:dyDescent="0.3">
      <c r="B140" s="287" t="s">
        <v>542</v>
      </c>
      <c r="C140" s="288" t="s">
        <v>543</v>
      </c>
      <c r="D140" s="289" t="s">
        <v>319</v>
      </c>
      <c r="E140" s="289" t="s">
        <v>544</v>
      </c>
      <c r="F140" s="290" t="s">
        <v>344</v>
      </c>
      <c r="G140" s="288" t="s">
        <v>545</v>
      </c>
      <c r="H140" s="291"/>
      <c r="I140" s="291"/>
      <c r="J140" s="291"/>
      <c r="K140" s="292"/>
    </row>
    <row r="141" spans="2:11" ht="48" customHeight="1" x14ac:dyDescent="0.3">
      <c r="B141" s="287" t="s">
        <v>546</v>
      </c>
      <c r="C141" s="288" t="s">
        <v>547</v>
      </c>
      <c r="D141" s="289" t="s">
        <v>319</v>
      </c>
      <c r="E141" s="289" t="s">
        <v>548</v>
      </c>
      <c r="F141" s="290" t="s">
        <v>344</v>
      </c>
      <c r="G141" s="288" t="s">
        <v>549</v>
      </c>
      <c r="H141" s="291"/>
      <c r="I141" s="291"/>
      <c r="J141" s="291"/>
      <c r="K141" s="292"/>
    </row>
    <row r="142" spans="2:11" ht="24" customHeight="1" x14ac:dyDescent="0.3">
      <c r="B142" s="287" t="s">
        <v>550</v>
      </c>
      <c r="C142" s="288" t="s">
        <v>551</v>
      </c>
      <c r="D142" s="289" t="s">
        <v>319</v>
      </c>
      <c r="E142" s="289" t="s">
        <v>552</v>
      </c>
      <c r="F142" s="290" t="s">
        <v>372</v>
      </c>
      <c r="G142" s="288" t="s">
        <v>553</v>
      </c>
      <c r="H142" s="291"/>
      <c r="I142" s="291"/>
      <c r="J142" s="291"/>
      <c r="K142" s="292"/>
    </row>
    <row r="143" spans="2:11" ht="48" customHeight="1" x14ac:dyDescent="0.3">
      <c r="B143" s="287" t="s">
        <v>554</v>
      </c>
      <c r="C143" s="288" t="s">
        <v>381</v>
      </c>
      <c r="D143" s="289" t="s">
        <v>319</v>
      </c>
      <c r="E143" s="289" t="s">
        <v>382</v>
      </c>
      <c r="F143" s="290" t="s">
        <v>372</v>
      </c>
      <c r="G143" s="288" t="s">
        <v>553</v>
      </c>
      <c r="H143" s="291"/>
      <c r="I143" s="291"/>
      <c r="J143" s="291"/>
      <c r="K143" s="292"/>
    </row>
    <row r="144" spans="2:11" ht="36" customHeight="1" x14ac:dyDescent="0.3">
      <c r="B144" s="287" t="s">
        <v>555</v>
      </c>
      <c r="C144" s="288" t="s">
        <v>384</v>
      </c>
      <c r="D144" s="289" t="s">
        <v>319</v>
      </c>
      <c r="E144" s="289" t="s">
        <v>385</v>
      </c>
      <c r="F144" s="290" t="s">
        <v>386</v>
      </c>
      <c r="G144" s="288" t="s">
        <v>556</v>
      </c>
      <c r="H144" s="291"/>
      <c r="I144" s="291"/>
      <c r="J144" s="291"/>
      <c r="K144" s="292"/>
    </row>
    <row r="145" spans="2:11" ht="48" customHeight="1" x14ac:dyDescent="0.3">
      <c r="B145" s="287" t="s">
        <v>557</v>
      </c>
      <c r="C145" s="288" t="s">
        <v>558</v>
      </c>
      <c r="D145" s="289" t="s">
        <v>319</v>
      </c>
      <c r="E145" s="289" t="s">
        <v>559</v>
      </c>
      <c r="F145" s="290" t="s">
        <v>66</v>
      </c>
      <c r="G145" s="288" t="s">
        <v>560</v>
      </c>
      <c r="H145" s="291"/>
      <c r="I145" s="291"/>
      <c r="J145" s="291"/>
      <c r="K145" s="292"/>
    </row>
    <row r="146" spans="2:11" ht="24" customHeight="1" x14ac:dyDescent="0.3">
      <c r="B146" s="287" t="s">
        <v>561</v>
      </c>
      <c r="C146" s="288" t="s">
        <v>404</v>
      </c>
      <c r="D146" s="289" t="s">
        <v>378</v>
      </c>
      <c r="E146" s="289" t="s">
        <v>405</v>
      </c>
      <c r="F146" s="290" t="s">
        <v>372</v>
      </c>
      <c r="G146" s="288" t="s">
        <v>562</v>
      </c>
      <c r="H146" s="291"/>
      <c r="I146" s="291"/>
      <c r="J146" s="291"/>
      <c r="K146" s="292"/>
    </row>
    <row r="147" spans="2:11" ht="24" customHeight="1" x14ac:dyDescent="0.3">
      <c r="B147" s="293" t="s">
        <v>563</v>
      </c>
      <c r="C147" s="294"/>
      <c r="D147" s="294"/>
      <c r="E147" s="294" t="s">
        <v>564</v>
      </c>
      <c r="F147" s="294"/>
      <c r="G147" s="295"/>
      <c r="H147" s="319">
        <v>3</v>
      </c>
      <c r="I147" s="296"/>
      <c r="J147" s="297"/>
      <c r="K147" s="298"/>
    </row>
    <row r="148" spans="2:11" ht="24" customHeight="1" x14ac:dyDescent="0.3">
      <c r="B148" s="287" t="s">
        <v>565</v>
      </c>
      <c r="C148" s="288" t="s">
        <v>531</v>
      </c>
      <c r="D148" s="289" t="s">
        <v>378</v>
      </c>
      <c r="E148" s="289" t="s">
        <v>532</v>
      </c>
      <c r="F148" s="290" t="s">
        <v>372</v>
      </c>
      <c r="G148" s="288" t="s">
        <v>566</v>
      </c>
      <c r="H148" s="291"/>
      <c r="I148" s="291"/>
      <c r="J148" s="291"/>
      <c r="K148" s="292"/>
    </row>
    <row r="149" spans="2:11" ht="36" customHeight="1" x14ac:dyDescent="0.3">
      <c r="B149" s="287" t="s">
        <v>567</v>
      </c>
      <c r="C149" s="288" t="s">
        <v>535</v>
      </c>
      <c r="D149" s="289" t="s">
        <v>337</v>
      </c>
      <c r="E149" s="289" t="s">
        <v>536</v>
      </c>
      <c r="F149" s="290" t="s">
        <v>372</v>
      </c>
      <c r="G149" s="288" t="s">
        <v>568</v>
      </c>
      <c r="H149" s="291"/>
      <c r="I149" s="291"/>
      <c r="J149" s="291"/>
      <c r="K149" s="292"/>
    </row>
    <row r="150" spans="2:11" ht="36" customHeight="1" x14ac:dyDescent="0.3">
      <c r="B150" s="287" t="s">
        <v>569</v>
      </c>
      <c r="C150" s="288" t="s">
        <v>539</v>
      </c>
      <c r="D150" s="289" t="s">
        <v>319</v>
      </c>
      <c r="E150" s="289" t="s">
        <v>540</v>
      </c>
      <c r="F150" s="290" t="s">
        <v>344</v>
      </c>
      <c r="G150" s="288" t="s">
        <v>570</v>
      </c>
      <c r="H150" s="291"/>
      <c r="I150" s="291"/>
      <c r="J150" s="291"/>
      <c r="K150" s="292"/>
    </row>
    <row r="151" spans="2:11" ht="60" customHeight="1" x14ac:dyDescent="0.3">
      <c r="B151" s="287" t="s">
        <v>571</v>
      </c>
      <c r="C151" s="288" t="s">
        <v>543</v>
      </c>
      <c r="D151" s="289" t="s">
        <v>319</v>
      </c>
      <c r="E151" s="289" t="s">
        <v>544</v>
      </c>
      <c r="F151" s="290" t="s">
        <v>344</v>
      </c>
      <c r="G151" s="288" t="s">
        <v>572</v>
      </c>
      <c r="H151" s="291"/>
      <c r="I151" s="291"/>
      <c r="J151" s="291"/>
      <c r="K151" s="292"/>
    </row>
    <row r="152" spans="2:11" ht="48" customHeight="1" x14ac:dyDescent="0.3">
      <c r="B152" s="287" t="s">
        <v>573</v>
      </c>
      <c r="C152" s="288" t="s">
        <v>547</v>
      </c>
      <c r="D152" s="289" t="s">
        <v>319</v>
      </c>
      <c r="E152" s="289" t="s">
        <v>548</v>
      </c>
      <c r="F152" s="290" t="s">
        <v>344</v>
      </c>
      <c r="G152" s="288" t="s">
        <v>574</v>
      </c>
      <c r="H152" s="291"/>
      <c r="I152" s="291"/>
      <c r="J152" s="291"/>
      <c r="K152" s="292"/>
    </row>
    <row r="153" spans="2:11" ht="24" customHeight="1" x14ac:dyDescent="0.3">
      <c r="B153" s="287" t="s">
        <v>575</v>
      </c>
      <c r="C153" s="288" t="s">
        <v>551</v>
      </c>
      <c r="D153" s="289" t="s">
        <v>319</v>
      </c>
      <c r="E153" s="289" t="s">
        <v>552</v>
      </c>
      <c r="F153" s="290" t="s">
        <v>372</v>
      </c>
      <c r="G153" s="288" t="s">
        <v>576</v>
      </c>
      <c r="H153" s="291"/>
      <c r="I153" s="291"/>
      <c r="J153" s="291"/>
      <c r="K153" s="292"/>
    </row>
    <row r="154" spans="2:11" ht="48" customHeight="1" x14ac:dyDescent="0.3">
      <c r="B154" s="287" t="s">
        <v>577</v>
      </c>
      <c r="C154" s="288" t="s">
        <v>381</v>
      </c>
      <c r="D154" s="289" t="s">
        <v>319</v>
      </c>
      <c r="E154" s="289" t="s">
        <v>382</v>
      </c>
      <c r="F154" s="290" t="s">
        <v>372</v>
      </c>
      <c r="G154" s="288" t="s">
        <v>576</v>
      </c>
      <c r="H154" s="291"/>
      <c r="I154" s="291"/>
      <c r="J154" s="291"/>
      <c r="K154" s="292"/>
    </row>
    <row r="155" spans="2:11" ht="36" customHeight="1" x14ac:dyDescent="0.3">
      <c r="B155" s="287" t="s">
        <v>578</v>
      </c>
      <c r="C155" s="288" t="s">
        <v>384</v>
      </c>
      <c r="D155" s="289" t="s">
        <v>319</v>
      </c>
      <c r="E155" s="289" t="s">
        <v>385</v>
      </c>
      <c r="F155" s="290" t="s">
        <v>386</v>
      </c>
      <c r="G155" s="288" t="s">
        <v>579</v>
      </c>
      <c r="H155" s="291"/>
      <c r="I155" s="291"/>
      <c r="J155" s="291"/>
      <c r="K155" s="292"/>
    </row>
    <row r="156" spans="2:11" ht="48" customHeight="1" x14ac:dyDescent="0.3">
      <c r="B156" s="287" t="s">
        <v>580</v>
      </c>
      <c r="C156" s="288" t="s">
        <v>558</v>
      </c>
      <c r="D156" s="289" t="s">
        <v>319</v>
      </c>
      <c r="E156" s="289" t="s">
        <v>559</v>
      </c>
      <c r="F156" s="290" t="s">
        <v>66</v>
      </c>
      <c r="G156" s="288" t="s">
        <v>581</v>
      </c>
      <c r="H156" s="291"/>
      <c r="I156" s="291"/>
      <c r="J156" s="291"/>
      <c r="K156" s="292"/>
    </row>
    <row r="157" spans="2:11" ht="24" customHeight="1" x14ac:dyDescent="0.3">
      <c r="B157" s="287" t="s">
        <v>582</v>
      </c>
      <c r="C157" s="288" t="s">
        <v>404</v>
      </c>
      <c r="D157" s="289" t="s">
        <v>378</v>
      </c>
      <c r="E157" s="289" t="s">
        <v>405</v>
      </c>
      <c r="F157" s="290" t="s">
        <v>372</v>
      </c>
      <c r="G157" s="288" t="s">
        <v>583</v>
      </c>
      <c r="H157" s="291"/>
      <c r="I157" s="291"/>
      <c r="J157" s="291"/>
      <c r="K157" s="292"/>
    </row>
    <row r="158" spans="2:11" ht="24" customHeight="1" x14ac:dyDescent="0.3">
      <c r="B158" s="293" t="s">
        <v>584</v>
      </c>
      <c r="C158" s="294"/>
      <c r="D158" s="294"/>
      <c r="E158" s="294" t="s">
        <v>585</v>
      </c>
      <c r="F158" s="294"/>
      <c r="G158" s="295"/>
      <c r="H158" s="319">
        <v>3</v>
      </c>
      <c r="I158" s="296"/>
      <c r="J158" s="297"/>
      <c r="K158" s="298"/>
    </row>
    <row r="159" spans="2:11" ht="24" customHeight="1" x14ac:dyDescent="0.3">
      <c r="B159" s="287" t="s">
        <v>586</v>
      </c>
      <c r="C159" s="288" t="s">
        <v>531</v>
      </c>
      <c r="D159" s="289" t="s">
        <v>378</v>
      </c>
      <c r="E159" s="289" t="s">
        <v>532</v>
      </c>
      <c r="F159" s="290" t="s">
        <v>372</v>
      </c>
      <c r="G159" s="288" t="s">
        <v>566</v>
      </c>
      <c r="H159" s="291"/>
      <c r="I159" s="291"/>
      <c r="J159" s="291"/>
      <c r="K159" s="292"/>
    </row>
    <row r="160" spans="2:11" ht="36" customHeight="1" x14ac:dyDescent="0.3">
      <c r="B160" s="287" t="s">
        <v>587</v>
      </c>
      <c r="C160" s="288" t="s">
        <v>535</v>
      </c>
      <c r="D160" s="289" t="s">
        <v>337</v>
      </c>
      <c r="E160" s="289" t="s">
        <v>536</v>
      </c>
      <c r="F160" s="290" t="s">
        <v>372</v>
      </c>
      <c r="G160" s="288" t="s">
        <v>588</v>
      </c>
      <c r="H160" s="291"/>
      <c r="I160" s="291"/>
      <c r="J160" s="291"/>
      <c r="K160" s="292"/>
    </row>
    <row r="161" spans="2:11" ht="36" customHeight="1" x14ac:dyDescent="0.3">
      <c r="B161" s="287" t="s">
        <v>589</v>
      </c>
      <c r="C161" s="288" t="s">
        <v>539</v>
      </c>
      <c r="D161" s="289" t="s">
        <v>319</v>
      </c>
      <c r="E161" s="289" t="s">
        <v>540</v>
      </c>
      <c r="F161" s="290" t="s">
        <v>344</v>
      </c>
      <c r="G161" s="288" t="s">
        <v>590</v>
      </c>
      <c r="H161" s="291"/>
      <c r="I161" s="291"/>
      <c r="J161" s="291"/>
      <c r="K161" s="292"/>
    </row>
    <row r="162" spans="2:11" ht="60" customHeight="1" x14ac:dyDescent="0.3">
      <c r="B162" s="287" t="s">
        <v>591</v>
      </c>
      <c r="C162" s="288" t="s">
        <v>543</v>
      </c>
      <c r="D162" s="289" t="s">
        <v>319</v>
      </c>
      <c r="E162" s="289" t="s">
        <v>544</v>
      </c>
      <c r="F162" s="290" t="s">
        <v>344</v>
      </c>
      <c r="G162" s="288" t="s">
        <v>572</v>
      </c>
      <c r="H162" s="291"/>
      <c r="I162" s="291"/>
      <c r="J162" s="291"/>
      <c r="K162" s="292"/>
    </row>
    <row r="163" spans="2:11" ht="48" customHeight="1" x14ac:dyDescent="0.3">
      <c r="B163" s="287" t="s">
        <v>592</v>
      </c>
      <c r="C163" s="288" t="s">
        <v>547</v>
      </c>
      <c r="D163" s="289" t="s">
        <v>319</v>
      </c>
      <c r="E163" s="289" t="s">
        <v>548</v>
      </c>
      <c r="F163" s="290" t="s">
        <v>344</v>
      </c>
      <c r="G163" s="288" t="s">
        <v>574</v>
      </c>
      <c r="H163" s="291"/>
      <c r="I163" s="291"/>
      <c r="J163" s="291"/>
      <c r="K163" s="292"/>
    </row>
    <row r="164" spans="2:11" ht="24" customHeight="1" x14ac:dyDescent="0.3">
      <c r="B164" s="287" t="s">
        <v>593</v>
      </c>
      <c r="C164" s="288" t="s">
        <v>551</v>
      </c>
      <c r="D164" s="289" t="s">
        <v>319</v>
      </c>
      <c r="E164" s="289" t="s">
        <v>552</v>
      </c>
      <c r="F164" s="290" t="s">
        <v>372</v>
      </c>
      <c r="G164" s="288" t="s">
        <v>576</v>
      </c>
      <c r="H164" s="291"/>
      <c r="I164" s="291"/>
      <c r="J164" s="291"/>
      <c r="K164" s="292"/>
    </row>
    <row r="165" spans="2:11" ht="48" customHeight="1" x14ac:dyDescent="0.3">
      <c r="B165" s="287" t="s">
        <v>594</v>
      </c>
      <c r="C165" s="288" t="s">
        <v>381</v>
      </c>
      <c r="D165" s="289" t="s">
        <v>319</v>
      </c>
      <c r="E165" s="289" t="s">
        <v>382</v>
      </c>
      <c r="F165" s="290" t="s">
        <v>372</v>
      </c>
      <c r="G165" s="288" t="s">
        <v>576</v>
      </c>
      <c r="H165" s="291"/>
      <c r="I165" s="291"/>
      <c r="J165" s="291"/>
      <c r="K165" s="292"/>
    </row>
    <row r="166" spans="2:11" ht="36" customHeight="1" x14ac:dyDescent="0.3">
      <c r="B166" s="287" t="s">
        <v>595</v>
      </c>
      <c r="C166" s="288" t="s">
        <v>384</v>
      </c>
      <c r="D166" s="289" t="s">
        <v>319</v>
      </c>
      <c r="E166" s="289" t="s">
        <v>385</v>
      </c>
      <c r="F166" s="290" t="s">
        <v>386</v>
      </c>
      <c r="G166" s="288" t="s">
        <v>579</v>
      </c>
      <c r="H166" s="291"/>
      <c r="I166" s="291"/>
      <c r="J166" s="291"/>
      <c r="K166" s="292"/>
    </row>
    <row r="167" spans="2:11" ht="48" customHeight="1" x14ac:dyDescent="0.3">
      <c r="B167" s="287" t="s">
        <v>596</v>
      </c>
      <c r="C167" s="288" t="s">
        <v>597</v>
      </c>
      <c r="D167" s="289" t="s">
        <v>337</v>
      </c>
      <c r="E167" s="289" t="s">
        <v>598</v>
      </c>
      <c r="F167" s="290" t="s">
        <v>339</v>
      </c>
      <c r="G167" s="288" t="s">
        <v>581</v>
      </c>
      <c r="H167" s="291"/>
      <c r="I167" s="291"/>
      <c r="J167" s="291"/>
      <c r="K167" s="292"/>
    </row>
    <row r="168" spans="2:11" ht="24" customHeight="1" x14ac:dyDescent="0.3">
      <c r="B168" s="287" t="s">
        <v>599</v>
      </c>
      <c r="C168" s="288" t="s">
        <v>404</v>
      </c>
      <c r="D168" s="289" t="s">
        <v>378</v>
      </c>
      <c r="E168" s="289" t="s">
        <v>405</v>
      </c>
      <c r="F168" s="290" t="s">
        <v>372</v>
      </c>
      <c r="G168" s="288" t="s">
        <v>583</v>
      </c>
      <c r="H168" s="291"/>
      <c r="I168" s="291"/>
      <c r="J168" s="291"/>
      <c r="K168" s="292"/>
    </row>
    <row r="169" spans="2:11" ht="24" customHeight="1" x14ac:dyDescent="0.3">
      <c r="B169" s="281" t="s">
        <v>600</v>
      </c>
      <c r="C169" s="282"/>
      <c r="D169" s="282"/>
      <c r="E169" s="282" t="s">
        <v>601</v>
      </c>
      <c r="F169" s="282"/>
      <c r="G169" s="283"/>
      <c r="H169" s="320">
        <v>2</v>
      </c>
      <c r="I169" s="284"/>
      <c r="J169" s="285"/>
      <c r="K169" s="286"/>
    </row>
    <row r="170" spans="2:11" ht="24" customHeight="1" x14ac:dyDescent="0.3">
      <c r="B170" s="293" t="s">
        <v>602</v>
      </c>
      <c r="C170" s="294"/>
      <c r="D170" s="294"/>
      <c r="E170" s="294" t="s">
        <v>603</v>
      </c>
      <c r="F170" s="294"/>
      <c r="G170" s="295"/>
      <c r="H170" s="296"/>
      <c r="I170" s="296"/>
      <c r="J170" s="297"/>
      <c r="K170" s="298"/>
    </row>
    <row r="171" spans="2:11" ht="24" customHeight="1" x14ac:dyDescent="0.3">
      <c r="B171" s="287" t="s">
        <v>604</v>
      </c>
      <c r="C171" s="288" t="s">
        <v>605</v>
      </c>
      <c r="D171" s="289" t="s">
        <v>319</v>
      </c>
      <c r="E171" s="289" t="s">
        <v>606</v>
      </c>
      <c r="F171" s="290" t="s">
        <v>321</v>
      </c>
      <c r="G171" s="288" t="s">
        <v>607</v>
      </c>
      <c r="H171" s="291"/>
      <c r="I171" s="291"/>
      <c r="J171" s="291"/>
      <c r="K171" s="292"/>
    </row>
    <row r="172" spans="2:11" ht="24" customHeight="1" x14ac:dyDescent="0.3">
      <c r="B172" s="287" t="s">
        <v>608</v>
      </c>
      <c r="C172" s="288" t="s">
        <v>609</v>
      </c>
      <c r="D172" s="289" t="s">
        <v>319</v>
      </c>
      <c r="E172" s="289" t="s">
        <v>610</v>
      </c>
      <c r="F172" s="290" t="s">
        <v>321</v>
      </c>
      <c r="G172" s="288" t="s">
        <v>611</v>
      </c>
      <c r="H172" s="291"/>
      <c r="I172" s="291"/>
      <c r="J172" s="291"/>
      <c r="K172" s="292"/>
    </row>
    <row r="173" spans="2:11" ht="24" customHeight="1" x14ac:dyDescent="0.3">
      <c r="B173" s="287" t="s">
        <v>612</v>
      </c>
      <c r="C173" s="288" t="s">
        <v>613</v>
      </c>
      <c r="D173" s="289" t="s">
        <v>319</v>
      </c>
      <c r="E173" s="289" t="s">
        <v>614</v>
      </c>
      <c r="F173" s="290" t="s">
        <v>321</v>
      </c>
      <c r="G173" s="288" t="s">
        <v>611</v>
      </c>
      <c r="H173" s="291"/>
      <c r="I173" s="291"/>
      <c r="J173" s="291"/>
      <c r="K173" s="292"/>
    </row>
    <row r="174" spans="2:11" ht="24" customHeight="1" x14ac:dyDescent="0.3">
      <c r="B174" s="287" t="s">
        <v>615</v>
      </c>
      <c r="C174" s="288" t="s">
        <v>333</v>
      </c>
      <c r="D174" s="289" t="s">
        <v>319</v>
      </c>
      <c r="E174" s="289" t="s">
        <v>334</v>
      </c>
      <c r="F174" s="290" t="s">
        <v>321</v>
      </c>
      <c r="G174" s="288" t="s">
        <v>611</v>
      </c>
      <c r="H174" s="291"/>
      <c r="I174" s="291"/>
      <c r="J174" s="291"/>
      <c r="K174" s="292"/>
    </row>
    <row r="175" spans="2:11" ht="24" customHeight="1" x14ac:dyDescent="0.3">
      <c r="B175" s="293" t="s">
        <v>616</v>
      </c>
      <c r="C175" s="294"/>
      <c r="D175" s="294"/>
      <c r="E175" s="294" t="s">
        <v>617</v>
      </c>
      <c r="F175" s="294"/>
      <c r="G175" s="295"/>
      <c r="H175" s="296"/>
      <c r="I175" s="296"/>
      <c r="J175" s="297"/>
      <c r="K175" s="298"/>
    </row>
    <row r="176" spans="2:11" ht="24" customHeight="1" x14ac:dyDescent="0.3">
      <c r="B176" s="287" t="s">
        <v>618</v>
      </c>
      <c r="C176" s="288" t="s">
        <v>619</v>
      </c>
      <c r="D176" s="289" t="s">
        <v>337</v>
      </c>
      <c r="E176" s="289" t="s">
        <v>620</v>
      </c>
      <c r="F176" s="290" t="s">
        <v>390</v>
      </c>
      <c r="G176" s="288" t="s">
        <v>621</v>
      </c>
      <c r="H176" s="291"/>
      <c r="I176" s="291"/>
      <c r="J176" s="291"/>
      <c r="K176" s="292"/>
    </row>
    <row r="177" spans="2:11" ht="24" customHeight="1" x14ac:dyDescent="0.3">
      <c r="B177" s="287" t="s">
        <v>622</v>
      </c>
      <c r="C177" s="288" t="s">
        <v>623</v>
      </c>
      <c r="D177" s="289" t="s">
        <v>337</v>
      </c>
      <c r="E177" s="289" t="s">
        <v>624</v>
      </c>
      <c r="F177" s="290" t="s">
        <v>625</v>
      </c>
      <c r="G177" s="288" t="s">
        <v>626</v>
      </c>
      <c r="H177" s="291"/>
      <c r="I177" s="291"/>
      <c r="J177" s="291"/>
      <c r="K177" s="292"/>
    </row>
    <row r="178" spans="2:11" ht="36" customHeight="1" x14ac:dyDescent="0.3">
      <c r="B178" s="287" t="s">
        <v>627</v>
      </c>
      <c r="C178" s="288" t="s">
        <v>628</v>
      </c>
      <c r="D178" s="289" t="s">
        <v>319</v>
      </c>
      <c r="E178" s="289" t="s">
        <v>629</v>
      </c>
      <c r="F178" s="290" t="s">
        <v>344</v>
      </c>
      <c r="G178" s="288" t="s">
        <v>630</v>
      </c>
      <c r="H178" s="291"/>
      <c r="I178" s="291"/>
      <c r="J178" s="291"/>
      <c r="K178" s="292"/>
    </row>
    <row r="179" spans="2:11" ht="36" customHeight="1" x14ac:dyDescent="0.3">
      <c r="B179" s="287" t="s">
        <v>631</v>
      </c>
      <c r="C179" s="288" t="s">
        <v>632</v>
      </c>
      <c r="D179" s="289" t="s">
        <v>319</v>
      </c>
      <c r="E179" s="289" t="s">
        <v>633</v>
      </c>
      <c r="F179" s="290" t="s">
        <v>344</v>
      </c>
      <c r="G179" s="288" t="s">
        <v>630</v>
      </c>
      <c r="H179" s="291"/>
      <c r="I179" s="291"/>
      <c r="J179" s="291"/>
      <c r="K179" s="292"/>
    </row>
    <row r="180" spans="2:11" ht="24" customHeight="1" x14ac:dyDescent="0.3">
      <c r="B180" s="293" t="s">
        <v>634</v>
      </c>
      <c r="C180" s="294"/>
      <c r="D180" s="294"/>
      <c r="E180" s="294" t="s">
        <v>635</v>
      </c>
      <c r="F180" s="294"/>
      <c r="G180" s="295"/>
      <c r="H180" s="296"/>
      <c r="I180" s="296"/>
      <c r="J180" s="297"/>
      <c r="K180" s="298"/>
    </row>
    <row r="181" spans="2:11" ht="48" customHeight="1" x14ac:dyDescent="0.3">
      <c r="B181" s="287" t="s">
        <v>636</v>
      </c>
      <c r="C181" s="288" t="s">
        <v>637</v>
      </c>
      <c r="D181" s="289" t="s">
        <v>319</v>
      </c>
      <c r="E181" s="289" t="s">
        <v>638</v>
      </c>
      <c r="F181" s="290" t="s">
        <v>88</v>
      </c>
      <c r="G181" s="288" t="s">
        <v>639</v>
      </c>
      <c r="H181" s="291"/>
      <c r="I181" s="291"/>
      <c r="J181" s="291"/>
      <c r="K181" s="292"/>
    </row>
    <row r="182" spans="2:11" ht="24" customHeight="1" x14ac:dyDescent="0.3">
      <c r="B182" s="287" t="s">
        <v>640</v>
      </c>
      <c r="C182" s="288" t="s">
        <v>641</v>
      </c>
      <c r="D182" s="289" t="s">
        <v>319</v>
      </c>
      <c r="E182" s="289" t="s">
        <v>642</v>
      </c>
      <c r="F182" s="290" t="s">
        <v>66</v>
      </c>
      <c r="G182" s="288" t="s">
        <v>643</v>
      </c>
      <c r="H182" s="291"/>
      <c r="I182" s="291"/>
      <c r="J182" s="291"/>
      <c r="K182" s="292"/>
    </row>
    <row r="183" spans="2:11" ht="24" customHeight="1" x14ac:dyDescent="0.3">
      <c r="B183" s="287" t="s">
        <v>644</v>
      </c>
      <c r="C183" s="288" t="s">
        <v>645</v>
      </c>
      <c r="D183" s="289" t="s">
        <v>378</v>
      </c>
      <c r="E183" s="289" t="s">
        <v>646</v>
      </c>
      <c r="F183" s="290" t="s">
        <v>372</v>
      </c>
      <c r="G183" s="288" t="s">
        <v>647</v>
      </c>
      <c r="H183" s="291"/>
      <c r="I183" s="291"/>
      <c r="J183" s="291"/>
      <c r="K183" s="292"/>
    </row>
    <row r="184" spans="2:11" ht="36" customHeight="1" x14ac:dyDescent="0.3">
      <c r="B184" s="287" t="s">
        <v>648</v>
      </c>
      <c r="C184" s="288" t="s">
        <v>649</v>
      </c>
      <c r="D184" s="289" t="s">
        <v>319</v>
      </c>
      <c r="E184" s="289" t="s">
        <v>650</v>
      </c>
      <c r="F184" s="290" t="s">
        <v>344</v>
      </c>
      <c r="G184" s="288" t="s">
        <v>651</v>
      </c>
      <c r="H184" s="291"/>
      <c r="I184" s="291"/>
      <c r="J184" s="291"/>
      <c r="K184" s="292"/>
    </row>
    <row r="185" spans="2:11" ht="24" customHeight="1" x14ac:dyDescent="0.3">
      <c r="B185" s="287" t="s">
        <v>652</v>
      </c>
      <c r="C185" s="288" t="s">
        <v>653</v>
      </c>
      <c r="D185" s="289" t="s">
        <v>319</v>
      </c>
      <c r="E185" s="289" t="s">
        <v>654</v>
      </c>
      <c r="F185" s="290" t="s">
        <v>344</v>
      </c>
      <c r="G185" s="288" t="s">
        <v>655</v>
      </c>
      <c r="H185" s="291"/>
      <c r="I185" s="291"/>
      <c r="J185" s="291"/>
      <c r="K185" s="292"/>
    </row>
    <row r="186" spans="2:11" ht="36" customHeight="1" x14ac:dyDescent="0.3">
      <c r="B186" s="287" t="s">
        <v>656</v>
      </c>
      <c r="C186" s="288" t="s">
        <v>657</v>
      </c>
      <c r="D186" s="289" t="s">
        <v>337</v>
      </c>
      <c r="E186" s="289" t="s">
        <v>658</v>
      </c>
      <c r="F186" s="290" t="s">
        <v>372</v>
      </c>
      <c r="G186" s="288" t="s">
        <v>647</v>
      </c>
      <c r="H186" s="291"/>
      <c r="I186" s="291"/>
      <c r="J186" s="291"/>
      <c r="K186" s="292"/>
    </row>
    <row r="187" spans="2:11" ht="24" customHeight="1" x14ac:dyDescent="0.3">
      <c r="B187" s="287" t="s">
        <v>659</v>
      </c>
      <c r="C187" s="288" t="s">
        <v>660</v>
      </c>
      <c r="D187" s="289" t="s">
        <v>319</v>
      </c>
      <c r="E187" s="289" t="s">
        <v>661</v>
      </c>
      <c r="F187" s="290" t="s">
        <v>183</v>
      </c>
      <c r="G187" s="288" t="s">
        <v>662</v>
      </c>
      <c r="H187" s="291"/>
      <c r="I187" s="291"/>
      <c r="J187" s="291"/>
      <c r="K187" s="292"/>
    </row>
    <row r="188" spans="2:11" ht="24" customHeight="1" x14ac:dyDescent="0.3">
      <c r="B188" s="287" t="s">
        <v>663</v>
      </c>
      <c r="C188" s="288" t="s">
        <v>664</v>
      </c>
      <c r="D188" s="289" t="s">
        <v>319</v>
      </c>
      <c r="E188" s="289" t="s">
        <v>24</v>
      </c>
      <c r="F188" s="290" t="s">
        <v>183</v>
      </c>
      <c r="G188" s="288" t="s">
        <v>662</v>
      </c>
      <c r="H188" s="291"/>
      <c r="I188" s="291"/>
      <c r="J188" s="291"/>
      <c r="K188" s="292"/>
    </row>
    <row r="189" spans="2:11" ht="36" customHeight="1" x14ac:dyDescent="0.3">
      <c r="B189" s="287" t="s">
        <v>665</v>
      </c>
      <c r="C189" s="288" t="s">
        <v>396</v>
      </c>
      <c r="D189" s="289" t="s">
        <v>378</v>
      </c>
      <c r="E189" s="289" t="s">
        <v>397</v>
      </c>
      <c r="F189" s="290" t="s">
        <v>398</v>
      </c>
      <c r="G189" s="288" t="s">
        <v>666</v>
      </c>
      <c r="H189" s="291"/>
      <c r="I189" s="291"/>
      <c r="J189" s="291"/>
      <c r="K189" s="292"/>
    </row>
    <row r="190" spans="2:11" ht="36" customHeight="1" x14ac:dyDescent="0.3">
      <c r="B190" s="287" t="s">
        <v>667</v>
      </c>
      <c r="C190" s="288" t="s">
        <v>400</v>
      </c>
      <c r="D190" s="289" t="s">
        <v>319</v>
      </c>
      <c r="E190" s="289" t="s">
        <v>401</v>
      </c>
      <c r="F190" s="290" t="s">
        <v>402</v>
      </c>
      <c r="G190" s="288" t="s">
        <v>668</v>
      </c>
      <c r="H190" s="291"/>
      <c r="I190" s="291"/>
      <c r="J190" s="291"/>
      <c r="K190" s="292"/>
    </row>
    <row r="191" spans="2:11" ht="24" customHeight="1" x14ac:dyDescent="0.3">
      <c r="B191" s="293" t="s">
        <v>669</v>
      </c>
      <c r="C191" s="294"/>
      <c r="D191" s="294"/>
      <c r="E191" s="294" t="s">
        <v>670</v>
      </c>
      <c r="F191" s="294"/>
      <c r="G191" s="295"/>
      <c r="H191" s="296"/>
      <c r="I191" s="296"/>
      <c r="J191" s="297"/>
      <c r="K191" s="298"/>
    </row>
    <row r="192" spans="2:11" ht="36" customHeight="1" x14ac:dyDescent="0.3">
      <c r="B192" s="287" t="s">
        <v>671</v>
      </c>
      <c r="C192" s="288" t="s">
        <v>672</v>
      </c>
      <c r="D192" s="289" t="s">
        <v>319</v>
      </c>
      <c r="E192" s="289" t="s">
        <v>673</v>
      </c>
      <c r="F192" s="290" t="s">
        <v>344</v>
      </c>
      <c r="G192" s="288" t="s">
        <v>630</v>
      </c>
      <c r="H192" s="291"/>
      <c r="I192" s="291"/>
      <c r="J192" s="291"/>
      <c r="K192" s="292"/>
    </row>
    <row r="193" spans="2:11" ht="48" customHeight="1" x14ac:dyDescent="0.3">
      <c r="B193" s="287" t="s">
        <v>674</v>
      </c>
      <c r="C193" s="288" t="s">
        <v>675</v>
      </c>
      <c r="D193" s="289" t="s">
        <v>319</v>
      </c>
      <c r="E193" s="289" t="s">
        <v>676</v>
      </c>
      <c r="F193" s="290" t="s">
        <v>183</v>
      </c>
      <c r="G193" s="288" t="s">
        <v>677</v>
      </c>
      <c r="H193" s="291"/>
      <c r="I193" s="291"/>
      <c r="J193" s="291"/>
      <c r="K193" s="292"/>
    </row>
    <row r="194" spans="2:11" ht="24" customHeight="1" x14ac:dyDescent="0.3">
      <c r="B194" s="287" t="s">
        <v>678</v>
      </c>
      <c r="C194" s="288" t="s">
        <v>664</v>
      </c>
      <c r="D194" s="289" t="s">
        <v>319</v>
      </c>
      <c r="E194" s="289" t="s">
        <v>24</v>
      </c>
      <c r="F194" s="290" t="s">
        <v>183</v>
      </c>
      <c r="G194" s="288" t="s">
        <v>677</v>
      </c>
      <c r="H194" s="291"/>
      <c r="I194" s="291"/>
      <c r="J194" s="291"/>
      <c r="K194" s="292"/>
    </row>
    <row r="195" spans="2:11" ht="36" customHeight="1" x14ac:dyDescent="0.3">
      <c r="B195" s="287" t="s">
        <v>679</v>
      </c>
      <c r="C195" s="288" t="s">
        <v>396</v>
      </c>
      <c r="D195" s="289" t="s">
        <v>378</v>
      </c>
      <c r="E195" s="289" t="s">
        <v>397</v>
      </c>
      <c r="F195" s="290" t="s">
        <v>398</v>
      </c>
      <c r="G195" s="288" t="s">
        <v>680</v>
      </c>
      <c r="H195" s="291"/>
      <c r="I195" s="291"/>
      <c r="J195" s="291"/>
      <c r="K195" s="292"/>
    </row>
    <row r="196" spans="2:11" ht="36" customHeight="1" x14ac:dyDescent="0.3">
      <c r="B196" s="287" t="s">
        <v>681</v>
      </c>
      <c r="C196" s="288" t="s">
        <v>400</v>
      </c>
      <c r="D196" s="289" t="s">
        <v>319</v>
      </c>
      <c r="E196" s="289" t="s">
        <v>401</v>
      </c>
      <c r="F196" s="290" t="s">
        <v>402</v>
      </c>
      <c r="G196" s="288" t="s">
        <v>682</v>
      </c>
      <c r="H196" s="291"/>
      <c r="I196" s="291"/>
      <c r="J196" s="291"/>
      <c r="K196" s="292"/>
    </row>
    <row r="197" spans="2:11" ht="48" customHeight="1" x14ac:dyDescent="0.3">
      <c r="B197" s="287" t="s">
        <v>683</v>
      </c>
      <c r="C197" s="288" t="s">
        <v>684</v>
      </c>
      <c r="D197" s="289" t="s">
        <v>319</v>
      </c>
      <c r="E197" s="289" t="s">
        <v>685</v>
      </c>
      <c r="F197" s="290" t="s">
        <v>372</v>
      </c>
      <c r="G197" s="288" t="s">
        <v>686</v>
      </c>
      <c r="H197" s="291"/>
      <c r="I197" s="291"/>
      <c r="J197" s="291"/>
      <c r="K197" s="292"/>
    </row>
    <row r="198" spans="2:11" ht="48" customHeight="1" x14ac:dyDescent="0.3">
      <c r="B198" s="287" t="s">
        <v>687</v>
      </c>
      <c r="C198" s="288" t="s">
        <v>688</v>
      </c>
      <c r="D198" s="289" t="s">
        <v>319</v>
      </c>
      <c r="E198" s="289" t="s">
        <v>689</v>
      </c>
      <c r="F198" s="290" t="s">
        <v>344</v>
      </c>
      <c r="G198" s="288" t="s">
        <v>690</v>
      </c>
      <c r="H198" s="291"/>
      <c r="I198" s="291"/>
      <c r="J198" s="291"/>
      <c r="K198" s="292"/>
    </row>
    <row r="199" spans="2:11" ht="48" customHeight="1" x14ac:dyDescent="0.3">
      <c r="B199" s="287" t="s">
        <v>691</v>
      </c>
      <c r="C199" s="288" t="s">
        <v>692</v>
      </c>
      <c r="D199" s="289" t="s">
        <v>319</v>
      </c>
      <c r="E199" s="289" t="s">
        <v>693</v>
      </c>
      <c r="F199" s="290" t="s">
        <v>183</v>
      </c>
      <c r="G199" s="288" t="s">
        <v>694</v>
      </c>
      <c r="H199" s="291"/>
      <c r="I199" s="291"/>
      <c r="J199" s="291"/>
      <c r="K199" s="292"/>
    </row>
    <row r="200" spans="2:11" ht="24" customHeight="1" x14ac:dyDescent="0.3">
      <c r="B200" s="287" t="s">
        <v>695</v>
      </c>
      <c r="C200" s="288" t="s">
        <v>696</v>
      </c>
      <c r="D200" s="289" t="s">
        <v>319</v>
      </c>
      <c r="E200" s="289" t="s">
        <v>23</v>
      </c>
      <c r="F200" s="290" t="s">
        <v>183</v>
      </c>
      <c r="G200" s="288" t="s">
        <v>694</v>
      </c>
      <c r="H200" s="291"/>
      <c r="I200" s="291"/>
      <c r="J200" s="291"/>
      <c r="K200" s="292"/>
    </row>
    <row r="201" spans="2:11" ht="36" customHeight="1" x14ac:dyDescent="0.3">
      <c r="B201" s="287" t="s">
        <v>697</v>
      </c>
      <c r="C201" s="288" t="s">
        <v>396</v>
      </c>
      <c r="D201" s="289" t="s">
        <v>378</v>
      </c>
      <c r="E201" s="289" t="s">
        <v>397</v>
      </c>
      <c r="F201" s="290" t="s">
        <v>398</v>
      </c>
      <c r="G201" s="288" t="s">
        <v>698</v>
      </c>
      <c r="H201" s="291"/>
      <c r="I201" s="291"/>
      <c r="J201" s="291"/>
      <c r="K201" s="292"/>
    </row>
    <row r="202" spans="2:11" ht="36" customHeight="1" x14ac:dyDescent="0.3">
      <c r="B202" s="287" t="s">
        <v>699</v>
      </c>
      <c r="C202" s="288" t="s">
        <v>400</v>
      </c>
      <c r="D202" s="289" t="s">
        <v>319</v>
      </c>
      <c r="E202" s="289" t="s">
        <v>401</v>
      </c>
      <c r="F202" s="290" t="s">
        <v>402</v>
      </c>
      <c r="G202" s="288" t="s">
        <v>700</v>
      </c>
      <c r="H202" s="291"/>
      <c r="I202" s="291"/>
      <c r="J202" s="291"/>
      <c r="K202" s="292"/>
    </row>
    <row r="203" spans="2:11" ht="48" customHeight="1" x14ac:dyDescent="0.3">
      <c r="B203" s="287" t="s">
        <v>701</v>
      </c>
      <c r="C203" s="288" t="s">
        <v>702</v>
      </c>
      <c r="D203" s="289" t="s">
        <v>319</v>
      </c>
      <c r="E203" s="289" t="s">
        <v>703</v>
      </c>
      <c r="F203" s="290" t="s">
        <v>372</v>
      </c>
      <c r="G203" s="288" t="s">
        <v>704</v>
      </c>
      <c r="H203" s="291"/>
      <c r="I203" s="291"/>
      <c r="J203" s="291"/>
      <c r="K203" s="292"/>
    </row>
    <row r="204" spans="2:11" ht="24" customHeight="1" x14ac:dyDescent="0.3">
      <c r="B204" s="293" t="s">
        <v>705</v>
      </c>
      <c r="C204" s="294"/>
      <c r="D204" s="294"/>
      <c r="E204" s="294" t="s">
        <v>706</v>
      </c>
      <c r="F204" s="294"/>
      <c r="G204" s="295"/>
      <c r="H204" s="296"/>
      <c r="I204" s="296"/>
      <c r="J204" s="297"/>
      <c r="K204" s="298"/>
    </row>
    <row r="205" spans="2:11" ht="24" customHeight="1" x14ac:dyDescent="0.3">
      <c r="B205" s="287" t="s">
        <v>707</v>
      </c>
      <c r="C205" s="288" t="s">
        <v>708</v>
      </c>
      <c r="D205" s="289" t="s">
        <v>319</v>
      </c>
      <c r="E205" s="289" t="s">
        <v>709</v>
      </c>
      <c r="F205" s="290" t="s">
        <v>344</v>
      </c>
      <c r="G205" s="288" t="s">
        <v>630</v>
      </c>
      <c r="H205" s="291"/>
      <c r="I205" s="291"/>
      <c r="J205" s="291"/>
      <c r="K205" s="292"/>
    </row>
    <row r="206" spans="2:11" ht="24" customHeight="1" x14ac:dyDescent="0.3">
      <c r="B206" s="287" t="s">
        <v>710</v>
      </c>
      <c r="C206" s="288" t="s">
        <v>551</v>
      </c>
      <c r="D206" s="289" t="s">
        <v>319</v>
      </c>
      <c r="E206" s="289" t="s">
        <v>552</v>
      </c>
      <c r="F206" s="290" t="s">
        <v>372</v>
      </c>
      <c r="G206" s="288" t="s">
        <v>711</v>
      </c>
      <c r="H206" s="291"/>
      <c r="I206" s="291"/>
      <c r="J206" s="291"/>
      <c r="K206" s="292"/>
    </row>
    <row r="207" spans="2:11" ht="48" customHeight="1" x14ac:dyDescent="0.3">
      <c r="B207" s="287" t="s">
        <v>712</v>
      </c>
      <c r="C207" s="288" t="s">
        <v>381</v>
      </c>
      <c r="D207" s="289" t="s">
        <v>319</v>
      </c>
      <c r="E207" s="289" t="s">
        <v>382</v>
      </c>
      <c r="F207" s="290" t="s">
        <v>372</v>
      </c>
      <c r="G207" s="288" t="s">
        <v>711</v>
      </c>
      <c r="H207" s="291"/>
      <c r="I207" s="291"/>
      <c r="J207" s="291"/>
      <c r="K207" s="292"/>
    </row>
    <row r="208" spans="2:11" ht="36" customHeight="1" x14ac:dyDescent="0.3">
      <c r="B208" s="287" t="s">
        <v>713</v>
      </c>
      <c r="C208" s="288" t="s">
        <v>384</v>
      </c>
      <c r="D208" s="289" t="s">
        <v>319</v>
      </c>
      <c r="E208" s="289" t="s">
        <v>385</v>
      </c>
      <c r="F208" s="290" t="s">
        <v>386</v>
      </c>
      <c r="G208" s="288" t="s">
        <v>714</v>
      </c>
      <c r="H208" s="291"/>
      <c r="I208" s="291"/>
      <c r="J208" s="291"/>
      <c r="K208" s="292"/>
    </row>
    <row r="209" spans="2:11" ht="24" customHeight="1" x14ac:dyDescent="0.3">
      <c r="B209" s="287" t="s">
        <v>715</v>
      </c>
      <c r="C209" s="288" t="s">
        <v>716</v>
      </c>
      <c r="D209" s="289" t="s">
        <v>337</v>
      </c>
      <c r="E209" s="289" t="s">
        <v>717</v>
      </c>
      <c r="F209" s="290" t="s">
        <v>344</v>
      </c>
      <c r="G209" s="288" t="s">
        <v>630</v>
      </c>
      <c r="H209" s="291"/>
      <c r="I209" s="291"/>
      <c r="J209" s="291"/>
      <c r="K209" s="292"/>
    </row>
    <row r="210" spans="2:11" ht="36" customHeight="1" x14ac:dyDescent="0.3">
      <c r="B210" s="287" t="s">
        <v>718</v>
      </c>
      <c r="C210" s="288" t="s">
        <v>719</v>
      </c>
      <c r="D210" s="289" t="s">
        <v>319</v>
      </c>
      <c r="E210" s="289" t="s">
        <v>720</v>
      </c>
      <c r="F210" s="290" t="s">
        <v>344</v>
      </c>
      <c r="G210" s="288" t="s">
        <v>630</v>
      </c>
      <c r="H210" s="291"/>
      <c r="I210" s="291"/>
      <c r="J210" s="291"/>
      <c r="K210" s="292"/>
    </row>
    <row r="211" spans="2:11" ht="60" customHeight="1" x14ac:dyDescent="0.3">
      <c r="B211" s="287" t="s">
        <v>721</v>
      </c>
      <c r="C211" s="288" t="s">
        <v>722</v>
      </c>
      <c r="D211" s="289" t="s">
        <v>319</v>
      </c>
      <c r="E211" s="289" t="s">
        <v>723</v>
      </c>
      <c r="F211" s="290" t="s">
        <v>344</v>
      </c>
      <c r="G211" s="288" t="s">
        <v>724</v>
      </c>
      <c r="H211" s="291"/>
      <c r="I211" s="291"/>
      <c r="J211" s="291"/>
      <c r="K211" s="292"/>
    </row>
    <row r="212" spans="2:11" ht="24" customHeight="1" x14ac:dyDescent="0.3">
      <c r="B212" s="287" t="s">
        <v>725</v>
      </c>
      <c r="C212" s="288" t="s">
        <v>726</v>
      </c>
      <c r="D212" s="289" t="s">
        <v>727</v>
      </c>
      <c r="E212" s="289" t="s">
        <v>728</v>
      </c>
      <c r="F212" s="290" t="s">
        <v>344</v>
      </c>
      <c r="G212" s="288" t="s">
        <v>729</v>
      </c>
      <c r="H212" s="291"/>
      <c r="I212" s="291"/>
      <c r="J212" s="291"/>
      <c r="K212" s="292"/>
    </row>
    <row r="213" spans="2:11" ht="24" customHeight="1" x14ac:dyDescent="0.3">
      <c r="B213" s="287" t="s">
        <v>730</v>
      </c>
      <c r="C213" s="288" t="s">
        <v>731</v>
      </c>
      <c r="D213" s="289" t="s">
        <v>319</v>
      </c>
      <c r="E213" s="289" t="s">
        <v>732</v>
      </c>
      <c r="F213" s="290" t="s">
        <v>344</v>
      </c>
      <c r="G213" s="288" t="s">
        <v>724</v>
      </c>
      <c r="H213" s="291"/>
      <c r="I213" s="291"/>
      <c r="J213" s="291"/>
      <c r="K213" s="292"/>
    </row>
    <row r="214" spans="2:11" ht="24" customHeight="1" x14ac:dyDescent="0.3">
      <c r="B214" s="287" t="s">
        <v>733</v>
      </c>
      <c r="C214" s="288" t="s">
        <v>734</v>
      </c>
      <c r="D214" s="289" t="s">
        <v>319</v>
      </c>
      <c r="E214" s="289" t="s">
        <v>735</v>
      </c>
      <c r="F214" s="290" t="s">
        <v>344</v>
      </c>
      <c r="G214" s="288" t="s">
        <v>724</v>
      </c>
      <c r="H214" s="291"/>
      <c r="I214" s="291"/>
      <c r="J214" s="291"/>
      <c r="K214" s="292"/>
    </row>
    <row r="215" spans="2:11" ht="24" customHeight="1" x14ac:dyDescent="0.3">
      <c r="B215" s="287" t="s">
        <v>736</v>
      </c>
      <c r="C215" s="288" t="s">
        <v>737</v>
      </c>
      <c r="D215" s="289" t="s">
        <v>319</v>
      </c>
      <c r="E215" s="289" t="s">
        <v>738</v>
      </c>
      <c r="F215" s="290" t="s">
        <v>344</v>
      </c>
      <c r="G215" s="288" t="s">
        <v>724</v>
      </c>
      <c r="H215" s="291"/>
      <c r="I215" s="291"/>
      <c r="J215" s="291"/>
      <c r="K215" s="292"/>
    </row>
    <row r="216" spans="2:11" ht="24" customHeight="1" x14ac:dyDescent="0.3">
      <c r="B216" s="287" t="s">
        <v>739</v>
      </c>
      <c r="C216" s="288" t="s">
        <v>740</v>
      </c>
      <c r="D216" s="289" t="s">
        <v>319</v>
      </c>
      <c r="E216" s="289" t="s">
        <v>741</v>
      </c>
      <c r="F216" s="290" t="s">
        <v>344</v>
      </c>
      <c r="G216" s="288" t="s">
        <v>724</v>
      </c>
      <c r="H216" s="291"/>
      <c r="I216" s="291"/>
      <c r="J216" s="291"/>
      <c r="K216" s="292"/>
    </row>
    <row r="217" spans="2:11" ht="24" customHeight="1" x14ac:dyDescent="0.3">
      <c r="B217" s="287" t="s">
        <v>742</v>
      </c>
      <c r="C217" s="288" t="s">
        <v>743</v>
      </c>
      <c r="D217" s="289" t="s">
        <v>319</v>
      </c>
      <c r="E217" s="289" t="s">
        <v>744</v>
      </c>
      <c r="F217" s="290" t="s">
        <v>344</v>
      </c>
      <c r="G217" s="288" t="s">
        <v>630</v>
      </c>
      <c r="H217" s="291"/>
      <c r="I217" s="291"/>
      <c r="J217" s="291"/>
      <c r="K217" s="292"/>
    </row>
    <row r="218" spans="2:11" ht="24" customHeight="1" x14ac:dyDescent="0.3">
      <c r="B218" s="293" t="s">
        <v>745</v>
      </c>
      <c r="C218" s="294"/>
      <c r="D218" s="294"/>
      <c r="E218" s="294" t="s">
        <v>746</v>
      </c>
      <c r="F218" s="294"/>
      <c r="G218" s="295"/>
      <c r="H218" s="296"/>
      <c r="I218" s="296"/>
      <c r="J218" s="297"/>
      <c r="K218" s="298"/>
    </row>
    <row r="219" spans="2:11" ht="24" customHeight="1" x14ac:dyDescent="0.3">
      <c r="B219" s="287" t="s">
        <v>747</v>
      </c>
      <c r="C219" s="288" t="s">
        <v>748</v>
      </c>
      <c r="D219" s="289" t="s">
        <v>319</v>
      </c>
      <c r="E219" s="289" t="s">
        <v>749</v>
      </c>
      <c r="F219" s="290" t="s">
        <v>344</v>
      </c>
      <c r="G219" s="288" t="s">
        <v>750</v>
      </c>
      <c r="H219" s="291"/>
      <c r="I219" s="291"/>
      <c r="J219" s="291"/>
      <c r="K219" s="292"/>
    </row>
    <row r="220" spans="2:11" ht="36" customHeight="1" x14ac:dyDescent="0.3">
      <c r="B220" s="287" t="s">
        <v>751</v>
      </c>
      <c r="C220" s="288" t="s">
        <v>752</v>
      </c>
      <c r="D220" s="289" t="s">
        <v>319</v>
      </c>
      <c r="E220" s="289" t="s">
        <v>753</v>
      </c>
      <c r="F220" s="290" t="s">
        <v>344</v>
      </c>
      <c r="G220" s="288" t="s">
        <v>754</v>
      </c>
      <c r="H220" s="291"/>
      <c r="I220" s="291"/>
      <c r="J220" s="291"/>
      <c r="K220" s="292"/>
    </row>
    <row r="221" spans="2:11" ht="48" customHeight="1" x14ac:dyDescent="0.3">
      <c r="B221" s="287" t="s">
        <v>755</v>
      </c>
      <c r="C221" s="288" t="s">
        <v>756</v>
      </c>
      <c r="D221" s="289" t="s">
        <v>319</v>
      </c>
      <c r="E221" s="289" t="s">
        <v>30</v>
      </c>
      <c r="F221" s="290" t="s">
        <v>66</v>
      </c>
      <c r="G221" s="288" t="s">
        <v>626</v>
      </c>
      <c r="H221" s="291"/>
      <c r="I221" s="291"/>
      <c r="J221" s="291"/>
      <c r="K221" s="292"/>
    </row>
    <row r="222" spans="2:11" ht="60" customHeight="1" x14ac:dyDescent="0.3">
      <c r="B222" s="287" t="s">
        <v>757</v>
      </c>
      <c r="C222" s="288" t="s">
        <v>758</v>
      </c>
      <c r="D222" s="289" t="s">
        <v>356</v>
      </c>
      <c r="E222" s="289" t="s">
        <v>759</v>
      </c>
      <c r="F222" s="290" t="s">
        <v>358</v>
      </c>
      <c r="G222" s="288" t="s">
        <v>643</v>
      </c>
      <c r="H222" s="291"/>
      <c r="I222" s="291"/>
      <c r="J222" s="291"/>
      <c r="K222" s="292"/>
    </row>
    <row r="223" spans="2:11" ht="24" customHeight="1" x14ac:dyDescent="0.3">
      <c r="B223" s="293" t="s">
        <v>760</v>
      </c>
      <c r="C223" s="294"/>
      <c r="D223" s="294"/>
      <c r="E223" s="294" t="s">
        <v>761</v>
      </c>
      <c r="F223" s="294"/>
      <c r="G223" s="295"/>
      <c r="H223" s="296"/>
      <c r="I223" s="296"/>
      <c r="J223" s="297"/>
      <c r="K223" s="298"/>
    </row>
    <row r="224" spans="2:11" ht="36" customHeight="1" x14ac:dyDescent="0.3">
      <c r="B224" s="287" t="s">
        <v>762</v>
      </c>
      <c r="C224" s="288" t="s">
        <v>539</v>
      </c>
      <c r="D224" s="289" t="s">
        <v>319</v>
      </c>
      <c r="E224" s="289" t="s">
        <v>540</v>
      </c>
      <c r="F224" s="290" t="s">
        <v>344</v>
      </c>
      <c r="G224" s="288" t="s">
        <v>763</v>
      </c>
      <c r="H224" s="291"/>
      <c r="I224" s="291"/>
      <c r="J224" s="291"/>
      <c r="K224" s="292"/>
    </row>
    <row r="225" spans="2:11" ht="24" customHeight="1" x14ac:dyDescent="0.3">
      <c r="B225" s="287" t="s">
        <v>764</v>
      </c>
      <c r="C225" s="288" t="s">
        <v>765</v>
      </c>
      <c r="D225" s="289" t="s">
        <v>766</v>
      </c>
      <c r="E225" s="289" t="s">
        <v>767</v>
      </c>
      <c r="F225" s="290" t="s">
        <v>344</v>
      </c>
      <c r="G225" s="288" t="s">
        <v>768</v>
      </c>
      <c r="H225" s="291"/>
      <c r="I225" s="291"/>
      <c r="J225" s="291"/>
      <c r="K225" s="292"/>
    </row>
    <row r="226" spans="2:11" ht="36" customHeight="1" x14ac:dyDescent="0.3">
      <c r="B226" s="287" t="s">
        <v>769</v>
      </c>
      <c r="C226" s="288" t="s">
        <v>752</v>
      </c>
      <c r="D226" s="289" t="s">
        <v>319</v>
      </c>
      <c r="E226" s="289" t="s">
        <v>753</v>
      </c>
      <c r="F226" s="290" t="s">
        <v>344</v>
      </c>
      <c r="G226" s="288" t="s">
        <v>770</v>
      </c>
      <c r="H226" s="291"/>
      <c r="I226" s="291"/>
      <c r="J226" s="291"/>
      <c r="K226" s="292"/>
    </row>
    <row r="227" spans="2:11" ht="24" customHeight="1" x14ac:dyDescent="0.3">
      <c r="B227" s="287" t="s">
        <v>771</v>
      </c>
      <c r="C227" s="288" t="s">
        <v>772</v>
      </c>
      <c r="D227" s="289" t="s">
        <v>773</v>
      </c>
      <c r="E227" s="289" t="s">
        <v>774</v>
      </c>
      <c r="F227" s="290" t="s">
        <v>344</v>
      </c>
      <c r="G227" s="288" t="s">
        <v>775</v>
      </c>
      <c r="H227" s="291"/>
      <c r="I227" s="291"/>
      <c r="J227" s="291"/>
      <c r="K227" s="292"/>
    </row>
    <row r="228" spans="2:11" ht="24" customHeight="1" x14ac:dyDescent="0.3">
      <c r="B228" s="293" t="s">
        <v>776</v>
      </c>
      <c r="C228" s="294"/>
      <c r="D228" s="294"/>
      <c r="E228" s="294" t="s">
        <v>777</v>
      </c>
      <c r="F228" s="294"/>
      <c r="G228" s="295"/>
      <c r="H228" s="296"/>
      <c r="I228" s="296"/>
      <c r="J228" s="297"/>
      <c r="K228" s="298"/>
    </row>
    <row r="229" spans="2:11" ht="48" customHeight="1" x14ac:dyDescent="0.3">
      <c r="B229" s="287" t="s">
        <v>778</v>
      </c>
      <c r="C229" s="288" t="s">
        <v>779</v>
      </c>
      <c r="D229" s="289" t="s">
        <v>319</v>
      </c>
      <c r="E229" s="289" t="s">
        <v>780</v>
      </c>
      <c r="F229" s="290" t="s">
        <v>344</v>
      </c>
      <c r="G229" s="288" t="s">
        <v>630</v>
      </c>
      <c r="H229" s="291"/>
      <c r="I229" s="291"/>
      <c r="J229" s="291"/>
      <c r="K229" s="292"/>
    </row>
    <row r="230" spans="2:11" ht="36" customHeight="1" x14ac:dyDescent="0.3">
      <c r="B230" s="287" t="s">
        <v>781</v>
      </c>
      <c r="C230" s="288" t="s">
        <v>782</v>
      </c>
      <c r="D230" s="289" t="s">
        <v>319</v>
      </c>
      <c r="E230" s="289" t="s">
        <v>783</v>
      </c>
      <c r="F230" s="290" t="s">
        <v>344</v>
      </c>
      <c r="G230" s="288" t="s">
        <v>630</v>
      </c>
      <c r="H230" s="291"/>
      <c r="I230" s="291"/>
      <c r="J230" s="291"/>
      <c r="K230" s="292"/>
    </row>
    <row r="231" spans="2:11" ht="24" customHeight="1" x14ac:dyDescent="0.3">
      <c r="B231" s="293" t="s">
        <v>784</v>
      </c>
      <c r="C231" s="294"/>
      <c r="D231" s="294"/>
      <c r="E231" s="294" t="s">
        <v>785</v>
      </c>
      <c r="F231" s="294"/>
      <c r="G231" s="295"/>
      <c r="H231" s="296"/>
      <c r="I231" s="296"/>
      <c r="J231" s="297"/>
      <c r="K231" s="298"/>
    </row>
    <row r="232" spans="2:11" ht="36" customHeight="1" x14ac:dyDescent="0.3">
      <c r="B232" s="287" t="s">
        <v>786</v>
      </c>
      <c r="C232" s="288" t="s">
        <v>787</v>
      </c>
      <c r="D232" s="289" t="s">
        <v>319</v>
      </c>
      <c r="E232" s="289" t="s">
        <v>788</v>
      </c>
      <c r="F232" s="290" t="s">
        <v>372</v>
      </c>
      <c r="G232" s="288" t="s">
        <v>789</v>
      </c>
      <c r="H232" s="291"/>
      <c r="I232" s="291"/>
      <c r="J232" s="291"/>
      <c r="K232" s="292"/>
    </row>
    <row r="233" spans="2:11" ht="24" customHeight="1" x14ac:dyDescent="0.3">
      <c r="B233" s="293" t="s">
        <v>790</v>
      </c>
      <c r="C233" s="294"/>
      <c r="D233" s="294"/>
      <c r="E233" s="294" t="s">
        <v>791</v>
      </c>
      <c r="F233" s="294"/>
      <c r="G233" s="295"/>
      <c r="H233" s="296"/>
      <c r="I233" s="296"/>
      <c r="J233" s="297"/>
      <c r="K233" s="298"/>
    </row>
    <row r="234" spans="2:11" ht="24" customHeight="1" x14ac:dyDescent="0.3">
      <c r="B234" s="299" t="s">
        <v>792</v>
      </c>
      <c r="C234" s="300"/>
      <c r="D234" s="300"/>
      <c r="E234" s="300" t="s">
        <v>793</v>
      </c>
      <c r="F234" s="300"/>
      <c r="G234" s="301"/>
      <c r="H234" s="302"/>
      <c r="I234" s="302"/>
      <c r="J234" s="303"/>
      <c r="K234" s="304"/>
    </row>
    <row r="235" spans="2:11" ht="36" customHeight="1" x14ac:dyDescent="0.3">
      <c r="B235" s="287" t="s">
        <v>794</v>
      </c>
      <c r="C235" s="288" t="s">
        <v>795</v>
      </c>
      <c r="D235" s="289" t="s">
        <v>319</v>
      </c>
      <c r="E235" s="289" t="s">
        <v>796</v>
      </c>
      <c r="F235" s="290" t="s">
        <v>66</v>
      </c>
      <c r="G235" s="288" t="s">
        <v>797</v>
      </c>
      <c r="H235" s="291"/>
      <c r="I235" s="291"/>
      <c r="J235" s="291"/>
      <c r="K235" s="292"/>
    </row>
    <row r="236" spans="2:11" ht="48" customHeight="1" x14ac:dyDescent="0.3">
      <c r="B236" s="287" t="s">
        <v>798</v>
      </c>
      <c r="C236" s="288" t="s">
        <v>799</v>
      </c>
      <c r="D236" s="289" t="s">
        <v>319</v>
      </c>
      <c r="E236" s="289" t="s">
        <v>800</v>
      </c>
      <c r="F236" s="290" t="s">
        <v>66</v>
      </c>
      <c r="G236" s="288" t="s">
        <v>801</v>
      </c>
      <c r="H236" s="291"/>
      <c r="I236" s="291"/>
      <c r="J236" s="291"/>
      <c r="K236" s="292"/>
    </row>
    <row r="237" spans="2:11" ht="36" customHeight="1" x14ac:dyDescent="0.3">
      <c r="B237" s="287" t="s">
        <v>802</v>
      </c>
      <c r="C237" s="288" t="s">
        <v>803</v>
      </c>
      <c r="D237" s="289" t="s">
        <v>319</v>
      </c>
      <c r="E237" s="289" t="s">
        <v>804</v>
      </c>
      <c r="F237" s="290" t="s">
        <v>66</v>
      </c>
      <c r="G237" s="288" t="s">
        <v>805</v>
      </c>
      <c r="H237" s="291"/>
      <c r="I237" s="291"/>
      <c r="J237" s="291"/>
      <c r="K237" s="292"/>
    </row>
    <row r="238" spans="2:11" ht="36" customHeight="1" x14ac:dyDescent="0.3">
      <c r="B238" s="287" t="s">
        <v>806</v>
      </c>
      <c r="C238" s="288" t="s">
        <v>807</v>
      </c>
      <c r="D238" s="289" t="s">
        <v>319</v>
      </c>
      <c r="E238" s="289" t="s">
        <v>808</v>
      </c>
      <c r="F238" s="290" t="s">
        <v>66</v>
      </c>
      <c r="G238" s="288" t="s">
        <v>626</v>
      </c>
      <c r="H238" s="291"/>
      <c r="I238" s="291"/>
      <c r="J238" s="291"/>
      <c r="K238" s="292"/>
    </row>
    <row r="239" spans="2:11" ht="36" customHeight="1" x14ac:dyDescent="0.3">
      <c r="B239" s="287" t="s">
        <v>809</v>
      </c>
      <c r="C239" s="288" t="s">
        <v>810</v>
      </c>
      <c r="D239" s="289" t="s">
        <v>319</v>
      </c>
      <c r="E239" s="289" t="s">
        <v>811</v>
      </c>
      <c r="F239" s="290" t="s">
        <v>66</v>
      </c>
      <c r="G239" s="288" t="s">
        <v>626</v>
      </c>
      <c r="H239" s="291"/>
      <c r="I239" s="291"/>
      <c r="J239" s="291"/>
      <c r="K239" s="292"/>
    </row>
    <row r="240" spans="2:11" ht="36" customHeight="1" x14ac:dyDescent="0.3">
      <c r="B240" s="287" t="s">
        <v>812</v>
      </c>
      <c r="C240" s="288" t="s">
        <v>813</v>
      </c>
      <c r="D240" s="289" t="s">
        <v>319</v>
      </c>
      <c r="E240" s="289" t="s">
        <v>814</v>
      </c>
      <c r="F240" s="290" t="s">
        <v>66</v>
      </c>
      <c r="G240" s="288" t="s">
        <v>626</v>
      </c>
      <c r="H240" s="291"/>
      <c r="I240" s="291"/>
      <c r="J240" s="291"/>
      <c r="K240" s="292"/>
    </row>
    <row r="241" spans="2:11" ht="36" customHeight="1" x14ac:dyDescent="0.3">
      <c r="B241" s="287" t="s">
        <v>815</v>
      </c>
      <c r="C241" s="288" t="s">
        <v>816</v>
      </c>
      <c r="D241" s="289" t="s">
        <v>319</v>
      </c>
      <c r="E241" s="289" t="s">
        <v>817</v>
      </c>
      <c r="F241" s="290" t="s">
        <v>88</v>
      </c>
      <c r="G241" s="288" t="s">
        <v>818</v>
      </c>
      <c r="H241" s="291"/>
      <c r="I241" s="291"/>
      <c r="J241" s="291"/>
      <c r="K241" s="292"/>
    </row>
    <row r="242" spans="2:11" ht="24" customHeight="1" x14ac:dyDescent="0.3">
      <c r="B242" s="287" t="s">
        <v>819</v>
      </c>
      <c r="C242" s="288" t="s">
        <v>820</v>
      </c>
      <c r="D242" s="289" t="s">
        <v>356</v>
      </c>
      <c r="E242" s="289" t="s">
        <v>821</v>
      </c>
      <c r="F242" s="290" t="s">
        <v>390</v>
      </c>
      <c r="G242" s="288" t="s">
        <v>822</v>
      </c>
      <c r="H242" s="291"/>
      <c r="I242" s="291"/>
      <c r="J242" s="291"/>
      <c r="K242" s="292"/>
    </row>
    <row r="243" spans="2:11" ht="24" customHeight="1" x14ac:dyDescent="0.3">
      <c r="B243" s="287" t="s">
        <v>823</v>
      </c>
      <c r="C243" s="288" t="s">
        <v>824</v>
      </c>
      <c r="D243" s="289" t="s">
        <v>825</v>
      </c>
      <c r="E243" s="289" t="s">
        <v>826</v>
      </c>
      <c r="F243" s="290" t="s">
        <v>66</v>
      </c>
      <c r="G243" s="288" t="s">
        <v>643</v>
      </c>
      <c r="H243" s="291"/>
      <c r="I243" s="291"/>
      <c r="J243" s="291"/>
      <c r="K243" s="292"/>
    </row>
    <row r="244" spans="2:11" ht="24" customHeight="1" x14ac:dyDescent="0.3">
      <c r="B244" s="287" t="s">
        <v>827</v>
      </c>
      <c r="C244" s="288" t="s">
        <v>828</v>
      </c>
      <c r="D244" s="289" t="s">
        <v>829</v>
      </c>
      <c r="E244" s="289" t="s">
        <v>830</v>
      </c>
      <c r="F244" s="290" t="s">
        <v>66</v>
      </c>
      <c r="G244" s="288" t="s">
        <v>801</v>
      </c>
      <c r="H244" s="291"/>
      <c r="I244" s="291"/>
      <c r="J244" s="291"/>
      <c r="K244" s="292"/>
    </row>
    <row r="245" spans="2:11" ht="24" customHeight="1" x14ac:dyDescent="0.3">
      <c r="B245" s="299" t="s">
        <v>831</v>
      </c>
      <c r="C245" s="300"/>
      <c r="D245" s="300"/>
      <c r="E245" s="300" t="s">
        <v>832</v>
      </c>
      <c r="F245" s="300"/>
      <c r="G245" s="301"/>
      <c r="H245" s="302"/>
      <c r="I245" s="302"/>
      <c r="J245" s="303"/>
      <c r="K245" s="304"/>
    </row>
    <row r="246" spans="2:11" ht="60" customHeight="1" x14ac:dyDescent="0.3">
      <c r="B246" s="287" t="s">
        <v>833</v>
      </c>
      <c r="C246" s="288" t="s">
        <v>834</v>
      </c>
      <c r="D246" s="289" t="s">
        <v>319</v>
      </c>
      <c r="E246" s="289" t="s">
        <v>835</v>
      </c>
      <c r="F246" s="290" t="s">
        <v>88</v>
      </c>
      <c r="G246" s="288" t="s">
        <v>836</v>
      </c>
      <c r="H246" s="291"/>
      <c r="I246" s="291"/>
      <c r="J246" s="291"/>
      <c r="K246" s="292"/>
    </row>
    <row r="247" spans="2:11" ht="24" customHeight="1" x14ac:dyDescent="0.3">
      <c r="B247" s="299" t="s">
        <v>837</v>
      </c>
      <c r="C247" s="300"/>
      <c r="D247" s="300"/>
      <c r="E247" s="300" t="s">
        <v>838</v>
      </c>
      <c r="F247" s="300"/>
      <c r="G247" s="301"/>
      <c r="H247" s="302"/>
      <c r="I247" s="302"/>
      <c r="J247" s="303"/>
      <c r="K247" s="304"/>
    </row>
    <row r="248" spans="2:11" ht="24" customHeight="1" x14ac:dyDescent="0.3">
      <c r="B248" s="287" t="s">
        <v>839</v>
      </c>
      <c r="C248" s="288" t="s">
        <v>840</v>
      </c>
      <c r="D248" s="289" t="s">
        <v>319</v>
      </c>
      <c r="E248" s="289" t="s">
        <v>841</v>
      </c>
      <c r="F248" s="290" t="s">
        <v>66</v>
      </c>
      <c r="G248" s="288" t="s">
        <v>626</v>
      </c>
      <c r="H248" s="291"/>
      <c r="I248" s="291"/>
      <c r="J248" s="291"/>
      <c r="K248" s="292"/>
    </row>
    <row r="249" spans="2:11" ht="24" customHeight="1" x14ac:dyDescent="0.3">
      <c r="B249" s="293" t="s">
        <v>842</v>
      </c>
      <c r="C249" s="294"/>
      <c r="D249" s="294"/>
      <c r="E249" s="294" t="s">
        <v>843</v>
      </c>
      <c r="F249" s="294"/>
      <c r="G249" s="295"/>
      <c r="H249" s="296"/>
      <c r="I249" s="296"/>
      <c r="J249" s="297"/>
      <c r="K249" s="298"/>
    </row>
    <row r="250" spans="2:11" ht="24" customHeight="1" x14ac:dyDescent="0.3">
      <c r="B250" s="305" t="s">
        <v>844</v>
      </c>
      <c r="C250" s="306" t="s">
        <v>845</v>
      </c>
      <c r="D250" s="307" t="s">
        <v>825</v>
      </c>
      <c r="E250" s="307" t="s">
        <v>846</v>
      </c>
      <c r="F250" s="308" t="s">
        <v>344</v>
      </c>
      <c r="G250" s="306" t="s">
        <v>847</v>
      </c>
      <c r="H250" s="309"/>
      <c r="I250" s="309"/>
      <c r="J250" s="309"/>
      <c r="K250" s="310"/>
    </row>
    <row r="251" spans="2:11" x14ac:dyDescent="0.3">
      <c r="B251" s="322"/>
      <c r="C251" s="322"/>
      <c r="D251" s="322"/>
      <c r="E251" s="322"/>
      <c r="F251" s="322"/>
      <c r="G251" s="322"/>
      <c r="H251" s="311"/>
      <c r="I251" s="311"/>
      <c r="J251" s="311"/>
      <c r="K251" s="322"/>
    </row>
    <row r="252" spans="2:11" x14ac:dyDescent="0.3">
      <c r="B252" s="392"/>
      <c r="C252" s="392"/>
      <c r="D252" s="392"/>
      <c r="E252" s="312"/>
      <c r="F252" s="321"/>
      <c r="G252" s="400" t="s">
        <v>848</v>
      </c>
      <c r="H252" s="401"/>
      <c r="I252" s="402"/>
      <c r="J252" s="403"/>
      <c r="K252" s="404"/>
    </row>
    <row r="253" spans="2:11" x14ac:dyDescent="0.3">
      <c r="B253" s="392"/>
      <c r="C253" s="392"/>
      <c r="D253" s="392"/>
      <c r="E253" s="312"/>
      <c r="F253" s="321"/>
      <c r="G253" s="400" t="s">
        <v>849</v>
      </c>
      <c r="H253" s="401"/>
      <c r="I253" s="402"/>
      <c r="J253" s="403"/>
      <c r="K253" s="404"/>
    </row>
    <row r="254" spans="2:11" ht="15" customHeight="1" x14ac:dyDescent="0.3">
      <c r="B254" s="392"/>
      <c r="C254" s="392"/>
      <c r="D254" s="392"/>
      <c r="E254" s="312"/>
      <c r="F254" s="321"/>
      <c r="G254" s="393" t="s">
        <v>850</v>
      </c>
      <c r="H254" s="394"/>
      <c r="I254" s="395"/>
      <c r="J254" s="396"/>
      <c r="K254" s="397"/>
    </row>
    <row r="255" spans="2:11" ht="60" customHeight="1" x14ac:dyDescent="0.3">
      <c r="B255" s="313"/>
      <c r="C255" s="313"/>
      <c r="D255" s="313"/>
      <c r="E255" s="313"/>
      <c r="F255" s="313"/>
      <c r="G255" s="313"/>
      <c r="H255" s="314"/>
      <c r="I255" s="314"/>
      <c r="J255" s="314"/>
      <c r="K255" s="313"/>
    </row>
    <row r="256" spans="2:11" ht="69.900000000000006" customHeight="1" x14ac:dyDescent="0.3">
      <c r="B256" s="398"/>
      <c r="C256" s="399"/>
      <c r="D256" s="399"/>
      <c r="E256" s="399"/>
      <c r="F256" s="399"/>
      <c r="G256" s="399"/>
      <c r="H256" s="399"/>
      <c r="I256" s="399"/>
      <c r="J256" s="399"/>
      <c r="K256" s="399"/>
    </row>
  </sheetData>
  <mergeCells count="13">
    <mergeCell ref="B256:K256"/>
    <mergeCell ref="B252:D252"/>
    <mergeCell ref="G252:H252"/>
    <mergeCell ref="I252:K252"/>
    <mergeCell ref="B253:D253"/>
    <mergeCell ref="G253:H253"/>
    <mergeCell ref="I253:K253"/>
    <mergeCell ref="B2:K2"/>
    <mergeCell ref="B3:K3"/>
    <mergeCell ref="B4:K4"/>
    <mergeCell ref="B254:D254"/>
    <mergeCell ref="G254:H254"/>
    <mergeCell ref="I254:K254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Footer>Página &amp;P de &amp;N</oddFooter>
  </headerFooter>
  <rowBreaks count="12" manualBreakCount="12">
    <brk id="22" min="1" max="10" man="1"/>
    <brk id="55" min="1" max="10" man="1"/>
    <brk id="71" min="1" max="10" man="1"/>
    <brk id="87" min="1" max="10" man="1"/>
    <brk id="103" min="1" max="10" man="1"/>
    <brk id="124" min="1" max="10" man="1"/>
    <brk id="143" min="1" max="10" man="1"/>
    <brk id="157" min="1" max="10" man="1"/>
    <brk id="174" min="1" max="10" man="1"/>
    <brk id="210" min="1" max="10" man="1"/>
    <brk id="227" min="1" max="10" man="1"/>
    <brk id="244" min="1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5AF5-FA04-42A2-8481-9100325C4E94}">
  <dimension ref="A1:U230"/>
  <sheetViews>
    <sheetView view="pageBreakPreview" zoomScaleNormal="100" zoomScaleSheetLayoutView="100" workbookViewId="0"/>
  </sheetViews>
  <sheetFormatPr defaultRowHeight="14.4" x14ac:dyDescent="0.3"/>
  <cols>
    <col min="1" max="1" width="2.77734375" style="2" customWidth="1"/>
    <col min="2" max="2" width="67" bestFit="1" customWidth="1"/>
    <col min="3" max="3" width="18.5546875" bestFit="1" customWidth="1"/>
    <col min="4" max="5" width="8.88671875" style="2"/>
    <col min="6" max="6" width="6" style="2" bestFit="1" customWidth="1"/>
    <col min="7" max="21" width="8.88671875" style="2"/>
  </cols>
  <sheetData>
    <row r="1" spans="1:21" s="3" customFormat="1" ht="13.2" x14ac:dyDescent="0.25">
      <c r="A1" s="23"/>
    </row>
    <row r="2" spans="1:21" s="1" customFormat="1" ht="30" customHeight="1" x14ac:dyDescent="0.25">
      <c r="A2" s="3"/>
      <c r="B2" s="344" t="s">
        <v>857</v>
      </c>
      <c r="C2" s="34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" customFormat="1" ht="15" customHeight="1" x14ac:dyDescent="0.25">
      <c r="A3" s="3"/>
      <c r="B3" s="351" t="s">
        <v>143</v>
      </c>
      <c r="C3" s="35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s="3" customFormat="1" ht="13.8" x14ac:dyDescent="0.25">
      <c r="B4" s="347" t="s">
        <v>852</v>
      </c>
      <c r="C4" s="349"/>
    </row>
    <row r="5" spans="1:21" s="3" customFormat="1" ht="15" customHeight="1" x14ac:dyDescent="0.25">
      <c r="B5" s="405"/>
      <c r="C5" s="405"/>
    </row>
    <row r="6" spans="1:21" ht="19.95" customHeight="1" x14ac:dyDescent="0.3">
      <c r="B6" s="226" t="s">
        <v>73</v>
      </c>
      <c r="C6" s="226" t="s">
        <v>282</v>
      </c>
      <c r="D6" s="225"/>
    </row>
    <row r="7" spans="1:21" ht="19.95" customHeight="1" x14ac:dyDescent="0.3">
      <c r="B7" s="227" t="s">
        <v>854</v>
      </c>
      <c r="C7" s="228">
        <f>'Anexo I.c.ND'!J38</f>
        <v>0</v>
      </c>
    </row>
    <row r="8" spans="1:21" ht="19.95" customHeight="1" x14ac:dyDescent="0.3">
      <c r="B8" s="229" t="s">
        <v>855</v>
      </c>
      <c r="C8" s="230">
        <f>'Anexo I.d.ND'!I89</f>
        <v>0</v>
      </c>
    </row>
    <row r="9" spans="1:21" ht="19.95" customHeight="1" x14ac:dyDescent="0.3">
      <c r="B9" s="231" t="s">
        <v>860</v>
      </c>
      <c r="C9" s="232">
        <f>'Anexo I.e.ND'!I254</f>
        <v>0</v>
      </c>
    </row>
    <row r="10" spans="1:21" s="2" customFormat="1" ht="4.95" customHeight="1" x14ac:dyDescent="0.3">
      <c r="B10" s="103"/>
      <c r="C10" s="103"/>
    </row>
    <row r="11" spans="1:21" ht="19.95" customHeight="1" x14ac:dyDescent="0.3">
      <c r="B11" s="233" t="s">
        <v>861</v>
      </c>
      <c r="C11" s="234">
        <f>SUM(C6:C9)</f>
        <v>0</v>
      </c>
    </row>
    <row r="12" spans="1:21" s="2" customFormat="1" x14ac:dyDescent="0.3"/>
    <row r="13" spans="1:21" s="2" customFormat="1" x14ac:dyDescent="0.3"/>
    <row r="14" spans="1:21" s="2" customFormat="1" x14ac:dyDescent="0.3"/>
    <row r="15" spans="1:21" s="2" customFormat="1" x14ac:dyDescent="0.3"/>
    <row r="16" spans="1:21" s="2" customFormat="1" x14ac:dyDescent="0.3"/>
    <row r="17" s="2" customFormat="1" x14ac:dyDescent="0.3"/>
    <row r="18" s="2" customFormat="1" x14ac:dyDescent="0.3"/>
    <row r="19" s="2" customFormat="1" x14ac:dyDescent="0.3"/>
    <row r="20" s="2" customFormat="1" x14ac:dyDescent="0.3"/>
    <row r="21" s="2" customFormat="1" x14ac:dyDescent="0.3"/>
    <row r="22" s="2" customFormat="1" x14ac:dyDescent="0.3"/>
    <row r="23" s="2" customFormat="1" x14ac:dyDescent="0.3"/>
    <row r="24" s="2" customFormat="1" x14ac:dyDescent="0.3"/>
    <row r="25" s="2" customFormat="1" x14ac:dyDescent="0.3"/>
    <row r="26" s="2" customFormat="1" x14ac:dyDescent="0.3"/>
    <row r="27" s="2" customFormat="1" x14ac:dyDescent="0.3"/>
    <row r="28" s="2" customFormat="1" x14ac:dyDescent="0.3"/>
    <row r="29" s="2" customFormat="1" x14ac:dyDescent="0.3"/>
    <row r="30" s="2" customFormat="1" x14ac:dyDescent="0.3"/>
    <row r="31" s="2" customFormat="1" x14ac:dyDescent="0.3"/>
    <row r="32" s="2" customFormat="1" x14ac:dyDescent="0.3"/>
    <row r="33" s="2" customFormat="1" x14ac:dyDescent="0.3"/>
    <row r="34" s="2" customFormat="1" x14ac:dyDescent="0.3"/>
    <row r="35" s="2" customFormat="1" x14ac:dyDescent="0.3"/>
    <row r="36" s="2" customFormat="1" x14ac:dyDescent="0.3"/>
    <row r="37" s="2" customFormat="1" x14ac:dyDescent="0.3"/>
    <row r="38" s="2" customFormat="1" x14ac:dyDescent="0.3"/>
    <row r="39" s="2" customFormat="1" x14ac:dyDescent="0.3"/>
    <row r="40" s="2" customFormat="1" x14ac:dyDescent="0.3"/>
    <row r="41" s="2" customFormat="1" x14ac:dyDescent="0.3"/>
    <row r="42" s="2" customFormat="1" x14ac:dyDescent="0.3"/>
    <row r="43" s="2" customFormat="1" x14ac:dyDescent="0.3"/>
    <row r="44" s="2" customFormat="1" x14ac:dyDescent="0.3"/>
    <row r="45" s="2" customFormat="1" x14ac:dyDescent="0.3"/>
    <row r="46" s="2" customFormat="1" x14ac:dyDescent="0.3"/>
    <row r="47" s="2" customFormat="1" x14ac:dyDescent="0.3"/>
    <row r="48" s="2" customFormat="1" x14ac:dyDescent="0.3"/>
    <row r="49" s="2" customFormat="1" x14ac:dyDescent="0.3"/>
    <row r="50" s="2" customFormat="1" x14ac:dyDescent="0.3"/>
    <row r="51" s="2" customFormat="1" x14ac:dyDescent="0.3"/>
    <row r="52" s="2" customFormat="1" x14ac:dyDescent="0.3"/>
    <row r="53" s="2" customFormat="1" x14ac:dyDescent="0.3"/>
    <row r="54" s="2" customFormat="1" x14ac:dyDescent="0.3"/>
    <row r="55" s="2" customFormat="1" x14ac:dyDescent="0.3"/>
    <row r="56" s="2" customFormat="1" x14ac:dyDescent="0.3"/>
    <row r="57" s="2" customFormat="1" x14ac:dyDescent="0.3"/>
    <row r="58" s="2" customFormat="1" x14ac:dyDescent="0.3"/>
    <row r="59" s="2" customFormat="1" x14ac:dyDescent="0.3"/>
    <row r="60" s="2" customFormat="1" x14ac:dyDescent="0.3"/>
    <row r="61" s="2" customFormat="1" x14ac:dyDescent="0.3"/>
    <row r="62" s="2" customFormat="1" x14ac:dyDescent="0.3"/>
    <row r="63" s="2" customFormat="1" x14ac:dyDescent="0.3"/>
    <row r="64" s="2" customFormat="1" x14ac:dyDescent="0.3"/>
    <row r="65" s="2" customFormat="1" x14ac:dyDescent="0.3"/>
    <row r="66" s="2" customFormat="1" x14ac:dyDescent="0.3"/>
    <row r="67" s="2" customFormat="1" x14ac:dyDescent="0.3"/>
    <row r="68" s="2" customFormat="1" x14ac:dyDescent="0.3"/>
    <row r="69" s="2" customFormat="1" x14ac:dyDescent="0.3"/>
    <row r="70" s="2" customFormat="1" x14ac:dyDescent="0.3"/>
    <row r="71" s="2" customFormat="1" x14ac:dyDescent="0.3"/>
    <row r="72" s="2" customFormat="1" x14ac:dyDescent="0.3"/>
    <row r="73" s="2" customFormat="1" x14ac:dyDescent="0.3"/>
    <row r="74" s="2" customFormat="1" x14ac:dyDescent="0.3"/>
    <row r="75" s="2" customFormat="1" x14ac:dyDescent="0.3"/>
    <row r="76" s="2" customFormat="1" x14ac:dyDescent="0.3"/>
    <row r="77" s="2" customFormat="1" x14ac:dyDescent="0.3"/>
    <row r="78" s="2" customFormat="1" x14ac:dyDescent="0.3"/>
    <row r="79" s="2" customFormat="1" x14ac:dyDescent="0.3"/>
    <row r="80" s="2" customFormat="1" x14ac:dyDescent="0.3"/>
    <row r="81" s="2" customFormat="1" x14ac:dyDescent="0.3"/>
    <row r="82" s="2" customFormat="1" x14ac:dyDescent="0.3"/>
    <row r="83" s="2" customFormat="1" x14ac:dyDescent="0.3"/>
    <row r="84" s="2" customFormat="1" x14ac:dyDescent="0.3"/>
    <row r="85" s="2" customFormat="1" x14ac:dyDescent="0.3"/>
    <row r="86" s="2" customFormat="1" x14ac:dyDescent="0.3"/>
    <row r="87" s="2" customFormat="1" x14ac:dyDescent="0.3"/>
    <row r="88" s="2" customFormat="1" x14ac:dyDescent="0.3"/>
    <row r="89" s="2" customFormat="1" x14ac:dyDescent="0.3"/>
    <row r="90" s="2" customFormat="1" x14ac:dyDescent="0.3"/>
    <row r="91" s="2" customFormat="1" x14ac:dyDescent="0.3"/>
    <row r="92" s="2" customFormat="1" x14ac:dyDescent="0.3"/>
    <row r="93" s="2" customFormat="1" x14ac:dyDescent="0.3"/>
    <row r="94" s="2" customFormat="1" x14ac:dyDescent="0.3"/>
    <row r="95" s="2" customFormat="1" x14ac:dyDescent="0.3"/>
    <row r="96" s="2" customFormat="1" x14ac:dyDescent="0.3"/>
    <row r="97" s="2" customFormat="1" x14ac:dyDescent="0.3"/>
    <row r="98" s="2" customFormat="1" x14ac:dyDescent="0.3"/>
    <row r="99" s="2" customFormat="1" x14ac:dyDescent="0.3"/>
    <row r="100" s="2" customFormat="1" x14ac:dyDescent="0.3"/>
    <row r="101" s="2" customFormat="1" x14ac:dyDescent="0.3"/>
    <row r="102" s="2" customFormat="1" x14ac:dyDescent="0.3"/>
    <row r="103" s="2" customFormat="1" x14ac:dyDescent="0.3"/>
    <row r="104" s="2" customFormat="1" x14ac:dyDescent="0.3"/>
    <row r="105" s="2" customFormat="1" x14ac:dyDescent="0.3"/>
    <row r="106" s="2" customFormat="1" x14ac:dyDescent="0.3"/>
    <row r="107" s="2" customFormat="1" x14ac:dyDescent="0.3"/>
    <row r="108" s="2" customFormat="1" x14ac:dyDescent="0.3"/>
    <row r="109" s="2" customFormat="1" x14ac:dyDescent="0.3"/>
    <row r="110" s="2" customFormat="1" x14ac:dyDescent="0.3"/>
    <row r="111" s="2" customFormat="1" x14ac:dyDescent="0.3"/>
    <row r="112" s="2" customFormat="1" x14ac:dyDescent="0.3"/>
    <row r="113" s="2" customFormat="1" x14ac:dyDescent="0.3"/>
    <row r="114" s="2" customFormat="1" x14ac:dyDescent="0.3"/>
    <row r="115" s="2" customFormat="1" x14ac:dyDescent="0.3"/>
    <row r="116" s="2" customFormat="1" x14ac:dyDescent="0.3"/>
    <row r="117" s="2" customFormat="1" x14ac:dyDescent="0.3"/>
    <row r="118" s="2" customFormat="1" x14ac:dyDescent="0.3"/>
    <row r="119" s="2" customFormat="1" x14ac:dyDescent="0.3"/>
    <row r="120" s="2" customFormat="1" x14ac:dyDescent="0.3"/>
    <row r="121" s="2" customFormat="1" x14ac:dyDescent="0.3"/>
    <row r="122" s="2" customFormat="1" x14ac:dyDescent="0.3"/>
    <row r="123" s="2" customFormat="1" x14ac:dyDescent="0.3"/>
    <row r="124" s="2" customFormat="1" x14ac:dyDescent="0.3"/>
    <row r="125" s="2" customFormat="1" x14ac:dyDescent="0.3"/>
    <row r="126" s="2" customFormat="1" x14ac:dyDescent="0.3"/>
    <row r="127" s="2" customFormat="1" x14ac:dyDescent="0.3"/>
    <row r="128" s="2" customFormat="1" x14ac:dyDescent="0.3"/>
    <row r="129" s="2" customFormat="1" x14ac:dyDescent="0.3"/>
    <row r="130" s="2" customFormat="1" x14ac:dyDescent="0.3"/>
    <row r="131" s="2" customFormat="1" x14ac:dyDescent="0.3"/>
    <row r="132" s="2" customFormat="1" x14ac:dyDescent="0.3"/>
    <row r="133" s="2" customFormat="1" x14ac:dyDescent="0.3"/>
    <row r="134" s="2" customFormat="1" x14ac:dyDescent="0.3"/>
    <row r="135" s="2" customFormat="1" x14ac:dyDescent="0.3"/>
    <row r="136" s="2" customFormat="1" x14ac:dyDescent="0.3"/>
    <row r="137" s="2" customFormat="1" x14ac:dyDescent="0.3"/>
    <row r="138" s="2" customFormat="1" x14ac:dyDescent="0.3"/>
    <row r="139" s="2" customFormat="1" x14ac:dyDescent="0.3"/>
    <row r="140" s="2" customFormat="1" x14ac:dyDescent="0.3"/>
    <row r="141" s="2" customFormat="1" x14ac:dyDescent="0.3"/>
    <row r="142" s="2" customFormat="1" x14ac:dyDescent="0.3"/>
    <row r="143" s="2" customFormat="1" x14ac:dyDescent="0.3"/>
    <row r="144" s="2" customFormat="1" x14ac:dyDescent="0.3"/>
    <row r="145" s="2" customFormat="1" x14ac:dyDescent="0.3"/>
    <row r="146" s="2" customFormat="1" x14ac:dyDescent="0.3"/>
    <row r="147" s="2" customFormat="1" x14ac:dyDescent="0.3"/>
    <row r="148" s="2" customFormat="1" x14ac:dyDescent="0.3"/>
    <row r="149" s="2" customFormat="1" x14ac:dyDescent="0.3"/>
    <row r="150" s="2" customFormat="1" x14ac:dyDescent="0.3"/>
    <row r="151" s="2" customFormat="1" x14ac:dyDescent="0.3"/>
    <row r="152" s="2" customFormat="1" x14ac:dyDescent="0.3"/>
    <row r="153" s="2" customFormat="1" x14ac:dyDescent="0.3"/>
    <row r="154" s="2" customFormat="1" x14ac:dyDescent="0.3"/>
    <row r="155" s="2" customFormat="1" x14ac:dyDescent="0.3"/>
    <row r="156" s="2" customFormat="1" x14ac:dyDescent="0.3"/>
    <row r="157" s="2" customFormat="1" x14ac:dyDescent="0.3"/>
    <row r="158" s="2" customFormat="1" x14ac:dyDescent="0.3"/>
    <row r="159" s="2" customFormat="1" x14ac:dyDescent="0.3"/>
    <row r="160" s="2" customFormat="1" x14ac:dyDescent="0.3"/>
    <row r="161" s="2" customFormat="1" x14ac:dyDescent="0.3"/>
    <row r="162" s="2" customFormat="1" x14ac:dyDescent="0.3"/>
    <row r="163" s="2" customFormat="1" x14ac:dyDescent="0.3"/>
    <row r="164" s="2" customFormat="1" x14ac:dyDescent="0.3"/>
    <row r="165" s="2" customFormat="1" x14ac:dyDescent="0.3"/>
    <row r="166" s="2" customFormat="1" x14ac:dyDescent="0.3"/>
    <row r="167" s="2" customFormat="1" x14ac:dyDescent="0.3"/>
    <row r="168" s="2" customFormat="1" x14ac:dyDescent="0.3"/>
    <row r="169" s="2" customFormat="1" x14ac:dyDescent="0.3"/>
    <row r="170" s="2" customFormat="1" x14ac:dyDescent="0.3"/>
    <row r="171" s="2" customFormat="1" x14ac:dyDescent="0.3"/>
    <row r="172" s="2" customFormat="1" x14ac:dyDescent="0.3"/>
    <row r="173" s="2" customFormat="1" x14ac:dyDescent="0.3"/>
    <row r="174" s="2" customFormat="1" x14ac:dyDescent="0.3"/>
    <row r="175" s="2" customFormat="1" x14ac:dyDescent="0.3"/>
    <row r="176" s="2" customFormat="1" x14ac:dyDescent="0.3"/>
    <row r="177" s="2" customFormat="1" x14ac:dyDescent="0.3"/>
    <row r="178" s="2" customFormat="1" x14ac:dyDescent="0.3"/>
    <row r="179" s="2" customFormat="1" x14ac:dyDescent="0.3"/>
    <row r="180" s="2" customFormat="1" x14ac:dyDescent="0.3"/>
    <row r="181" s="2" customFormat="1" x14ac:dyDescent="0.3"/>
    <row r="182" s="2" customFormat="1" x14ac:dyDescent="0.3"/>
    <row r="183" s="2" customFormat="1" x14ac:dyDescent="0.3"/>
    <row r="184" s="2" customFormat="1" x14ac:dyDescent="0.3"/>
    <row r="185" s="2" customFormat="1" x14ac:dyDescent="0.3"/>
    <row r="186" s="2" customFormat="1" x14ac:dyDescent="0.3"/>
    <row r="187" s="2" customFormat="1" x14ac:dyDescent="0.3"/>
    <row r="188" s="2" customFormat="1" x14ac:dyDescent="0.3"/>
    <row r="189" s="2" customFormat="1" x14ac:dyDescent="0.3"/>
    <row r="190" s="2" customFormat="1" x14ac:dyDescent="0.3"/>
    <row r="191" s="2" customFormat="1" x14ac:dyDescent="0.3"/>
    <row r="192" s="2" customFormat="1" x14ac:dyDescent="0.3"/>
    <row r="193" s="2" customFormat="1" x14ac:dyDescent="0.3"/>
    <row r="194" s="2" customFormat="1" x14ac:dyDescent="0.3"/>
    <row r="195" s="2" customFormat="1" x14ac:dyDescent="0.3"/>
    <row r="196" s="2" customFormat="1" x14ac:dyDescent="0.3"/>
    <row r="197" s="2" customFormat="1" x14ac:dyDescent="0.3"/>
    <row r="198" s="2" customFormat="1" x14ac:dyDescent="0.3"/>
    <row r="199" s="2" customFormat="1" x14ac:dyDescent="0.3"/>
    <row r="200" s="2" customFormat="1" x14ac:dyDescent="0.3"/>
    <row r="201" s="2" customFormat="1" x14ac:dyDescent="0.3"/>
    <row r="202" s="2" customFormat="1" x14ac:dyDescent="0.3"/>
    <row r="203" s="2" customFormat="1" x14ac:dyDescent="0.3"/>
    <row r="204" s="2" customFormat="1" x14ac:dyDescent="0.3"/>
    <row r="205" s="2" customFormat="1" x14ac:dyDescent="0.3"/>
    <row r="206" s="2" customFormat="1" x14ac:dyDescent="0.3"/>
    <row r="207" s="2" customFormat="1" x14ac:dyDescent="0.3"/>
    <row r="208" s="2" customFormat="1" x14ac:dyDescent="0.3"/>
    <row r="209" s="2" customFormat="1" x14ac:dyDescent="0.3"/>
    <row r="210" s="2" customFormat="1" x14ac:dyDescent="0.3"/>
    <row r="211" s="2" customFormat="1" x14ac:dyDescent="0.3"/>
    <row r="212" s="2" customFormat="1" x14ac:dyDescent="0.3"/>
    <row r="213" s="2" customFormat="1" x14ac:dyDescent="0.3"/>
    <row r="214" s="2" customFormat="1" x14ac:dyDescent="0.3"/>
    <row r="215" s="2" customFormat="1" x14ac:dyDescent="0.3"/>
    <row r="216" s="2" customFormat="1" x14ac:dyDescent="0.3"/>
    <row r="217" s="2" customFormat="1" x14ac:dyDescent="0.3"/>
    <row r="218" s="2" customFormat="1" x14ac:dyDescent="0.3"/>
    <row r="219" s="2" customFormat="1" x14ac:dyDescent="0.3"/>
    <row r="220" s="2" customFormat="1" x14ac:dyDescent="0.3"/>
    <row r="221" s="2" customFormat="1" x14ac:dyDescent="0.3"/>
    <row r="222" s="2" customFormat="1" x14ac:dyDescent="0.3"/>
    <row r="223" s="2" customFormat="1" x14ac:dyDescent="0.3"/>
    <row r="224" s="2" customFormat="1" x14ac:dyDescent="0.3"/>
    <row r="225" s="2" customFormat="1" x14ac:dyDescent="0.3"/>
    <row r="226" s="2" customFormat="1" x14ac:dyDescent="0.3"/>
    <row r="227" s="2" customFormat="1" x14ac:dyDescent="0.3"/>
    <row r="228" s="2" customFormat="1" x14ac:dyDescent="0.3"/>
    <row r="229" s="2" customFormat="1" x14ac:dyDescent="0.3"/>
    <row r="230" s="2" customFormat="1" x14ac:dyDescent="0.3"/>
  </sheetData>
  <mergeCells count="4">
    <mergeCell ref="B2:C2"/>
    <mergeCell ref="B3:C3"/>
    <mergeCell ref="B4:C4"/>
    <mergeCell ref="B5:C5"/>
  </mergeCells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Página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7CE5-5B7D-48C2-BF22-AA6C18FA54E8}">
  <sheetPr>
    <pageSetUpPr fitToPage="1"/>
  </sheetPr>
  <dimension ref="A2:AQ20"/>
  <sheetViews>
    <sheetView view="pageBreakPreview" zoomScale="70" zoomScaleNormal="70" zoomScaleSheetLayoutView="70" workbookViewId="0"/>
  </sheetViews>
  <sheetFormatPr defaultRowHeight="14.4" x14ac:dyDescent="0.3"/>
  <cols>
    <col min="1" max="1" width="3.88671875" customWidth="1"/>
    <col min="2" max="2" width="78.5546875" bestFit="1" customWidth="1"/>
    <col min="3" max="9" width="15.88671875" customWidth="1"/>
    <col min="10" max="10" width="16.6640625" bestFit="1" customWidth="1"/>
    <col min="11" max="11" width="16.6640625" customWidth="1"/>
    <col min="12" max="12" width="15.88671875" customWidth="1"/>
    <col min="13" max="13" width="16.6640625" bestFit="1" customWidth="1"/>
    <col min="14" max="14" width="14.5546875" bestFit="1" customWidth="1"/>
  </cols>
  <sheetData>
    <row r="2" spans="1:43" s="81" customFormat="1" ht="30" customHeight="1" x14ac:dyDescent="0.3">
      <c r="A2" s="87"/>
      <c r="B2" s="365" t="s">
        <v>858</v>
      </c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</row>
    <row r="3" spans="1:43" s="81" customFormat="1" ht="15" customHeight="1" x14ac:dyDescent="0.3">
      <c r="A3" s="87"/>
      <c r="B3" s="368" t="s">
        <v>143</v>
      </c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70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</row>
    <row r="4" spans="1:43" s="81" customFormat="1" ht="15" customHeight="1" x14ac:dyDescent="0.3">
      <c r="A4" s="87"/>
      <c r="B4" s="371" t="s">
        <v>852</v>
      </c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3"/>
      <c r="N4" s="44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</row>
    <row r="5" spans="1:43" s="81" customFormat="1" ht="15" customHeight="1" x14ac:dyDescent="0.3">
      <c r="A5" s="87"/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44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</row>
    <row r="6" spans="1:43" x14ac:dyDescent="0.3">
      <c r="B6" s="411" t="s">
        <v>305</v>
      </c>
      <c r="C6" s="406" t="s">
        <v>306</v>
      </c>
      <c r="D6" s="407"/>
      <c r="E6" s="407"/>
      <c r="F6" s="407"/>
      <c r="G6" s="407"/>
      <c r="H6" s="407"/>
      <c r="I6" s="407"/>
      <c r="J6" s="407"/>
      <c r="K6" s="407"/>
      <c r="L6" s="408"/>
      <c r="M6" s="409" t="s">
        <v>291</v>
      </c>
      <c r="O6" s="243"/>
      <c r="P6" s="243"/>
      <c r="Q6" s="243"/>
      <c r="R6" s="243"/>
    </row>
    <row r="7" spans="1:43" x14ac:dyDescent="0.3">
      <c r="B7" s="412"/>
      <c r="C7" s="244">
        <v>30</v>
      </c>
      <c r="D7" s="244">
        <v>60</v>
      </c>
      <c r="E7" s="244">
        <v>90</v>
      </c>
      <c r="F7" s="244">
        <v>120</v>
      </c>
      <c r="G7" s="244">
        <v>150</v>
      </c>
      <c r="H7" s="244">
        <v>180</v>
      </c>
      <c r="I7" s="244">
        <v>210</v>
      </c>
      <c r="J7" s="244">
        <v>240</v>
      </c>
      <c r="K7" s="244">
        <v>270</v>
      </c>
      <c r="L7" s="266">
        <v>300</v>
      </c>
      <c r="M7" s="410"/>
      <c r="O7" s="243"/>
      <c r="P7" s="243"/>
      <c r="Q7" s="243"/>
      <c r="R7" s="243"/>
    </row>
    <row r="8" spans="1:43" x14ac:dyDescent="0.3">
      <c r="B8" s="255" t="s">
        <v>292</v>
      </c>
      <c r="C8" s="245"/>
      <c r="D8" s="245"/>
      <c r="E8" s="246"/>
      <c r="F8" s="246"/>
      <c r="G8" s="246"/>
      <c r="H8" s="246"/>
      <c r="I8" s="246"/>
      <c r="J8" s="246"/>
      <c r="K8" s="246"/>
      <c r="L8" s="267"/>
      <c r="M8" s="262">
        <f t="shared" ref="M8:M19" si="0">SUM(C8:L8)</f>
        <v>0</v>
      </c>
      <c r="O8" s="243"/>
      <c r="P8" s="247"/>
      <c r="Q8" s="247"/>
      <c r="R8" s="247"/>
    </row>
    <row r="9" spans="1:43" x14ac:dyDescent="0.3">
      <c r="B9" s="255" t="s">
        <v>293</v>
      </c>
      <c r="C9" s="248"/>
      <c r="D9" s="248"/>
      <c r="E9" s="249"/>
      <c r="F9" s="249"/>
      <c r="G9" s="249"/>
      <c r="H9" s="249"/>
      <c r="I9" s="249"/>
      <c r="J9" s="249"/>
      <c r="K9" s="249"/>
      <c r="L9" s="268"/>
      <c r="M9" s="263">
        <f t="shared" si="0"/>
        <v>0</v>
      </c>
      <c r="O9" s="243"/>
      <c r="P9" s="247"/>
      <c r="Q9" s="247"/>
      <c r="R9" s="247"/>
    </row>
    <row r="10" spans="1:43" x14ac:dyDescent="0.3">
      <c r="B10" s="255" t="s">
        <v>294</v>
      </c>
      <c r="C10" s="248"/>
      <c r="D10" s="248"/>
      <c r="E10" s="249"/>
      <c r="F10" s="249"/>
      <c r="G10" s="249"/>
      <c r="H10" s="249"/>
      <c r="I10" s="249"/>
      <c r="J10" s="249"/>
      <c r="K10" s="249"/>
      <c r="L10" s="268"/>
      <c r="M10" s="263">
        <f t="shared" si="0"/>
        <v>0</v>
      </c>
      <c r="O10" s="243"/>
      <c r="P10" s="247"/>
      <c r="Q10" s="247"/>
      <c r="R10" s="247"/>
    </row>
    <row r="11" spans="1:43" x14ac:dyDescent="0.3">
      <c r="B11" s="256" t="s">
        <v>295</v>
      </c>
      <c r="C11" s="250"/>
      <c r="D11" s="250"/>
      <c r="E11" s="251"/>
      <c r="F11" s="251"/>
      <c r="G11" s="251"/>
      <c r="H11" s="251"/>
      <c r="I11" s="251"/>
      <c r="J11" s="251"/>
      <c r="K11" s="251"/>
      <c r="L11" s="268"/>
      <c r="M11" s="263">
        <f t="shared" si="0"/>
        <v>0</v>
      </c>
      <c r="O11" s="243"/>
      <c r="P11" s="247"/>
      <c r="Q11" s="247"/>
      <c r="R11" s="247"/>
    </row>
    <row r="12" spans="1:43" x14ac:dyDescent="0.3">
      <c r="B12" s="255" t="s">
        <v>296</v>
      </c>
      <c r="C12" s="252"/>
      <c r="D12" s="252"/>
      <c r="E12" s="253"/>
      <c r="F12" s="253"/>
      <c r="G12" s="253"/>
      <c r="H12" s="253"/>
      <c r="I12" s="253"/>
      <c r="J12" s="271"/>
      <c r="K12" s="271"/>
      <c r="L12" s="268"/>
      <c r="M12" s="263">
        <f t="shared" si="0"/>
        <v>0</v>
      </c>
      <c r="O12" s="243"/>
      <c r="P12" s="247"/>
      <c r="Q12" s="247"/>
      <c r="R12" s="247"/>
    </row>
    <row r="13" spans="1:43" x14ac:dyDescent="0.3">
      <c r="B13" s="255" t="s">
        <v>297</v>
      </c>
      <c r="C13" s="252"/>
      <c r="D13" s="252"/>
      <c r="E13" s="253"/>
      <c r="F13" s="253"/>
      <c r="G13" s="253"/>
      <c r="H13" s="253"/>
      <c r="I13" s="253"/>
      <c r="J13" s="271"/>
      <c r="K13" s="271"/>
      <c r="L13" s="268"/>
      <c r="M13" s="263">
        <f t="shared" ref="M13" si="1">SUM(C13:L13)</f>
        <v>0</v>
      </c>
      <c r="O13" s="243"/>
      <c r="P13" s="247"/>
      <c r="Q13" s="247"/>
      <c r="R13" s="247"/>
    </row>
    <row r="14" spans="1:43" x14ac:dyDescent="0.3">
      <c r="B14" s="255" t="s">
        <v>298</v>
      </c>
      <c r="C14" s="252"/>
      <c r="D14" s="252"/>
      <c r="E14" s="253"/>
      <c r="F14" s="253"/>
      <c r="G14" s="253"/>
      <c r="H14" s="253"/>
      <c r="I14" s="253"/>
      <c r="J14" s="271"/>
      <c r="K14" s="271"/>
      <c r="L14" s="268"/>
      <c r="M14" s="263">
        <f t="shared" si="0"/>
        <v>0</v>
      </c>
      <c r="O14" s="243"/>
      <c r="P14" s="247"/>
      <c r="Q14" s="247"/>
      <c r="R14" s="247"/>
    </row>
    <row r="15" spans="1:43" x14ac:dyDescent="0.3">
      <c r="B15" s="257" t="s">
        <v>301</v>
      </c>
      <c r="C15" s="252"/>
      <c r="D15" s="252"/>
      <c r="E15" s="252"/>
      <c r="F15" s="252"/>
      <c r="G15" s="252"/>
      <c r="H15" s="252"/>
      <c r="I15" s="253"/>
      <c r="J15" s="249"/>
      <c r="K15" s="249"/>
      <c r="L15" s="269"/>
      <c r="M15" s="264">
        <f t="shared" si="0"/>
        <v>0</v>
      </c>
      <c r="O15" s="243"/>
      <c r="P15" s="247"/>
      <c r="Q15" s="247"/>
      <c r="R15" s="247"/>
    </row>
    <row r="16" spans="1:43" x14ac:dyDescent="0.3">
      <c r="B16" s="257" t="s">
        <v>302</v>
      </c>
      <c r="C16" s="252"/>
      <c r="D16" s="252"/>
      <c r="E16" s="252"/>
      <c r="F16" s="252"/>
      <c r="G16" s="252"/>
      <c r="H16" s="252"/>
      <c r="I16" s="252"/>
      <c r="J16" s="253"/>
      <c r="K16" s="249"/>
      <c r="L16" s="269"/>
      <c r="M16" s="264">
        <f t="shared" si="0"/>
        <v>0</v>
      </c>
      <c r="O16" s="243"/>
      <c r="P16" s="247"/>
      <c r="Q16" s="247"/>
      <c r="R16" s="247"/>
    </row>
    <row r="17" spans="2:18" x14ac:dyDescent="0.3">
      <c r="B17" s="257" t="s">
        <v>303</v>
      </c>
      <c r="C17" s="252"/>
      <c r="D17" s="252"/>
      <c r="E17" s="252"/>
      <c r="F17" s="252"/>
      <c r="G17" s="252"/>
      <c r="H17" s="252"/>
      <c r="I17" s="252"/>
      <c r="J17" s="253"/>
      <c r="K17" s="249"/>
      <c r="L17" s="269"/>
      <c r="M17" s="264">
        <f t="shared" si="0"/>
        <v>0</v>
      </c>
      <c r="O17" s="243"/>
      <c r="P17" s="247"/>
      <c r="Q17" s="247"/>
      <c r="R17" s="247"/>
    </row>
    <row r="18" spans="2:18" x14ac:dyDescent="0.3">
      <c r="B18" s="257" t="s">
        <v>304</v>
      </c>
      <c r="C18" s="252"/>
      <c r="D18" s="252"/>
      <c r="E18" s="252"/>
      <c r="F18" s="252"/>
      <c r="G18" s="252"/>
      <c r="H18" s="252"/>
      <c r="I18" s="252"/>
      <c r="J18" s="253"/>
      <c r="K18" s="253"/>
      <c r="L18" s="269"/>
      <c r="M18" s="264">
        <f t="shared" si="0"/>
        <v>0</v>
      </c>
      <c r="O18" s="243"/>
      <c r="P18" s="247"/>
      <c r="Q18" s="247"/>
      <c r="R18" s="247"/>
    </row>
    <row r="19" spans="2:18" x14ac:dyDescent="0.3">
      <c r="B19" s="260" t="s">
        <v>299</v>
      </c>
      <c r="C19" s="261"/>
      <c r="D19" s="261"/>
      <c r="E19" s="261"/>
      <c r="F19" s="261"/>
      <c r="G19" s="261"/>
      <c r="H19" s="261"/>
      <c r="I19" s="261"/>
      <c r="J19" s="261"/>
      <c r="K19" s="261"/>
      <c r="L19" s="270"/>
      <c r="M19" s="265">
        <f t="shared" si="0"/>
        <v>0</v>
      </c>
      <c r="O19" s="243"/>
      <c r="P19" s="254"/>
      <c r="Q19" s="243"/>
      <c r="R19" s="243"/>
    </row>
    <row r="20" spans="2:18" x14ac:dyDescent="0.3">
      <c r="B20" s="258" t="s">
        <v>300</v>
      </c>
      <c r="C20" s="259">
        <f>SUM(C8:C19)</f>
        <v>0</v>
      </c>
      <c r="D20" s="259">
        <f>SUM(D8:D19)</f>
        <v>0</v>
      </c>
      <c r="E20" s="259">
        <f t="shared" ref="E20:L20" si="2">SUM(E8:E19)</f>
        <v>0</v>
      </c>
      <c r="F20" s="259">
        <f t="shared" si="2"/>
        <v>0</v>
      </c>
      <c r="G20" s="259">
        <f t="shared" si="2"/>
        <v>0</v>
      </c>
      <c r="H20" s="259">
        <f t="shared" si="2"/>
        <v>0</v>
      </c>
      <c r="I20" s="259">
        <f t="shared" si="2"/>
        <v>0</v>
      </c>
      <c r="J20" s="259">
        <f t="shared" si="2"/>
        <v>0</v>
      </c>
      <c r="K20" s="259">
        <f t="shared" si="2"/>
        <v>0</v>
      </c>
      <c r="L20" s="316">
        <f t="shared" si="2"/>
        <v>0</v>
      </c>
      <c r="M20" s="317">
        <f>SUM(M8:M19)</f>
        <v>0</v>
      </c>
      <c r="O20" s="243"/>
      <c r="P20" s="247"/>
      <c r="Q20" s="247"/>
      <c r="R20" s="247"/>
    </row>
  </sheetData>
  <mergeCells count="6">
    <mergeCell ref="C6:L6"/>
    <mergeCell ref="M6:M7"/>
    <mergeCell ref="B2:M2"/>
    <mergeCell ref="B3:M3"/>
    <mergeCell ref="B4:M4"/>
    <mergeCell ref="B6:B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77" fitToHeight="0" orientation="landscape" r:id="rId1"/>
  <headerFooter>
    <oddFooter>Página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021EB-7772-4F1F-8D24-9B6C7B27BAC2}">
  <dimension ref="A1:AY74"/>
  <sheetViews>
    <sheetView view="pageBreakPreview" zoomScale="85" zoomScaleNormal="100" zoomScaleSheetLayoutView="85" workbookViewId="0"/>
  </sheetViews>
  <sheetFormatPr defaultColWidth="9.109375" defaultRowHeight="14.4" x14ac:dyDescent="0.3"/>
  <cols>
    <col min="1" max="1" width="2.6640625" customWidth="1"/>
    <col min="2" max="2" width="3.109375" customWidth="1"/>
    <col min="4" max="4" width="4.44140625" customWidth="1"/>
    <col min="5" max="5" width="38" customWidth="1"/>
    <col min="6" max="6" width="3.6640625" bestFit="1" customWidth="1"/>
    <col min="7" max="7" width="3" bestFit="1" customWidth="1"/>
    <col min="8" max="8" width="4" customWidth="1"/>
    <col min="9" max="9" width="11.44140625" customWidth="1"/>
    <col min="10" max="10" width="3.109375" customWidth="1"/>
    <col min="11" max="11" width="2.5546875" style="2" customWidth="1"/>
    <col min="12" max="12" width="3.109375" customWidth="1"/>
    <col min="14" max="14" width="4.44140625" customWidth="1"/>
    <col min="15" max="15" width="38" customWidth="1"/>
    <col min="16" max="16" width="3.6640625" customWidth="1"/>
    <col min="17" max="17" width="3" bestFit="1" customWidth="1"/>
    <col min="18" max="18" width="4" customWidth="1"/>
    <col min="19" max="19" width="11.44140625" customWidth="1"/>
    <col min="20" max="20" width="3.109375" customWidth="1"/>
    <col min="21" max="43" width="9.109375" style="2"/>
  </cols>
  <sheetData>
    <row r="1" spans="1:51" s="87" customFormat="1" x14ac:dyDescent="0.25">
      <c r="A1" s="86"/>
      <c r="J1" s="88"/>
      <c r="K1" s="89"/>
      <c r="T1" s="88"/>
      <c r="U1" s="89"/>
      <c r="V1" s="89"/>
      <c r="W1" s="90"/>
      <c r="X1" s="90"/>
    </row>
    <row r="2" spans="1:51" s="81" customFormat="1" ht="30" customHeight="1" x14ac:dyDescent="0.25">
      <c r="A2" s="87"/>
      <c r="B2" s="441" t="s">
        <v>859</v>
      </c>
      <c r="C2" s="442"/>
      <c r="D2" s="442"/>
      <c r="E2" s="442"/>
      <c r="F2" s="442"/>
      <c r="G2" s="442"/>
      <c r="H2" s="442"/>
      <c r="I2" s="442"/>
      <c r="J2" s="443"/>
      <c r="K2" s="89"/>
      <c r="L2" s="441" t="s">
        <v>859</v>
      </c>
      <c r="M2" s="442"/>
      <c r="N2" s="442"/>
      <c r="O2" s="442"/>
      <c r="P2" s="442"/>
      <c r="Q2" s="442"/>
      <c r="R2" s="442"/>
      <c r="S2" s="442"/>
      <c r="T2" s="443"/>
      <c r="U2" s="89"/>
      <c r="V2" s="89"/>
      <c r="W2" s="90"/>
      <c r="X2" s="90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</row>
    <row r="3" spans="1:51" s="81" customFormat="1" ht="15" customHeight="1" x14ac:dyDescent="0.25">
      <c r="A3" s="87"/>
      <c r="B3" s="444" t="s">
        <v>143</v>
      </c>
      <c r="C3" s="445"/>
      <c r="D3" s="445"/>
      <c r="E3" s="445"/>
      <c r="F3" s="445"/>
      <c r="G3" s="445"/>
      <c r="H3" s="445"/>
      <c r="I3" s="445"/>
      <c r="J3" s="446"/>
      <c r="K3" s="89"/>
      <c r="L3" s="444" t="s">
        <v>143</v>
      </c>
      <c r="M3" s="445"/>
      <c r="N3" s="445"/>
      <c r="O3" s="445"/>
      <c r="P3" s="445"/>
      <c r="Q3" s="445"/>
      <c r="R3" s="445"/>
      <c r="S3" s="445"/>
      <c r="T3" s="446"/>
      <c r="U3" s="89"/>
      <c r="V3" s="89"/>
      <c r="W3" s="90"/>
      <c r="X3" s="90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</row>
    <row r="4" spans="1:51" s="81" customFormat="1" ht="15" customHeight="1" x14ac:dyDescent="0.25">
      <c r="A4" s="87"/>
      <c r="B4" s="447" t="s">
        <v>852</v>
      </c>
      <c r="C4" s="448"/>
      <c r="D4" s="448"/>
      <c r="E4" s="448"/>
      <c r="F4" s="448"/>
      <c r="G4" s="448"/>
      <c r="H4" s="448"/>
      <c r="I4" s="448"/>
      <c r="J4" s="449"/>
      <c r="K4" s="89"/>
      <c r="L4" s="447" t="s">
        <v>852</v>
      </c>
      <c r="M4" s="448"/>
      <c r="N4" s="448"/>
      <c r="O4" s="448"/>
      <c r="P4" s="448"/>
      <c r="Q4" s="448"/>
      <c r="R4" s="448"/>
      <c r="S4" s="448"/>
      <c r="T4" s="449"/>
      <c r="U4" s="89"/>
      <c r="V4" s="89"/>
      <c r="W4" s="90"/>
      <c r="X4" s="90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</row>
    <row r="5" spans="1:51" s="87" customFormat="1" x14ac:dyDescent="0.25">
      <c r="J5" s="88"/>
      <c r="K5" s="89"/>
      <c r="T5" s="88"/>
      <c r="U5" s="89"/>
      <c r="V5" s="89"/>
      <c r="W5" s="90"/>
      <c r="X5" s="90"/>
    </row>
    <row r="6" spans="1:51" s="92" customFormat="1" x14ac:dyDescent="0.3">
      <c r="A6"/>
      <c r="B6" s="434"/>
      <c r="C6" s="435"/>
      <c r="D6" s="435"/>
      <c r="E6" s="435"/>
      <c r="F6" s="435"/>
      <c r="G6" s="435"/>
      <c r="H6" s="435"/>
      <c r="I6" s="435"/>
      <c r="J6" s="436"/>
      <c r="K6" s="89"/>
      <c r="L6" s="434"/>
      <c r="M6" s="435"/>
      <c r="N6" s="435"/>
      <c r="O6" s="435"/>
      <c r="P6" s="435"/>
      <c r="Q6" s="435"/>
      <c r="R6" s="435"/>
      <c r="S6" s="435"/>
      <c r="T6" s="436"/>
      <c r="U6" s="91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</row>
    <row r="7" spans="1:51" s="92" customFormat="1" x14ac:dyDescent="0.3">
      <c r="A7"/>
      <c r="B7" s="437" t="s">
        <v>91</v>
      </c>
      <c r="C7" s="438"/>
      <c r="D7" s="438"/>
      <c r="E7" s="438"/>
      <c r="F7" s="438"/>
      <c r="G7" s="438"/>
      <c r="H7" s="438"/>
      <c r="I7" s="438"/>
      <c r="J7" s="439"/>
      <c r="K7" s="89"/>
      <c r="L7" s="437" t="s">
        <v>91</v>
      </c>
      <c r="M7" s="438"/>
      <c r="N7" s="438"/>
      <c r="O7" s="438"/>
      <c r="P7" s="438"/>
      <c r="Q7" s="438"/>
      <c r="R7" s="438"/>
      <c r="S7" s="438"/>
      <c r="T7" s="439"/>
      <c r="U7" s="91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</row>
    <row r="8" spans="1:51" s="92" customFormat="1" ht="33" customHeight="1" x14ac:dyDescent="0.3">
      <c r="A8"/>
      <c r="B8" s="440" t="s">
        <v>92</v>
      </c>
      <c r="C8" s="417"/>
      <c r="D8" s="417"/>
      <c r="E8" s="417"/>
      <c r="F8" s="417"/>
      <c r="G8" s="417"/>
      <c r="H8" s="417"/>
      <c r="I8" s="417"/>
      <c r="J8" s="93"/>
      <c r="K8" s="89"/>
      <c r="L8" s="440" t="s">
        <v>93</v>
      </c>
      <c r="M8" s="417"/>
      <c r="N8" s="417"/>
      <c r="O8" s="417"/>
      <c r="P8" s="417"/>
      <c r="Q8" s="417"/>
      <c r="R8" s="417"/>
      <c r="S8" s="417"/>
      <c r="T8" s="93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</row>
    <row r="9" spans="1:51" s="92" customFormat="1" ht="15" customHeight="1" x14ac:dyDescent="0.3">
      <c r="A9"/>
      <c r="B9" s="94"/>
      <c r="C9" s="432" t="s">
        <v>94</v>
      </c>
      <c r="D9" s="432"/>
      <c r="E9" s="432"/>
      <c r="F9" s="432"/>
      <c r="G9" s="432"/>
      <c r="H9" s="432"/>
      <c r="I9" s="432"/>
      <c r="J9" s="93"/>
      <c r="K9" s="89"/>
      <c r="L9" s="94"/>
      <c r="M9" s="432" t="s">
        <v>94</v>
      </c>
      <c r="N9" s="432"/>
      <c r="O9" s="432"/>
      <c r="P9" s="432"/>
      <c r="Q9" s="432"/>
      <c r="R9" s="432"/>
      <c r="S9" s="432"/>
      <c r="T9" s="93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</row>
    <row r="10" spans="1:51" s="92" customFormat="1" ht="15" customHeight="1" thickBot="1" x14ac:dyDescent="0.35">
      <c r="A10"/>
      <c r="B10" s="94"/>
      <c r="C10" s="95"/>
      <c r="D10" s="95"/>
      <c r="E10" s="95"/>
      <c r="F10" s="95"/>
      <c r="G10" s="95"/>
      <c r="H10" s="95"/>
      <c r="I10" s="96" t="s">
        <v>95</v>
      </c>
      <c r="J10" s="93"/>
      <c r="K10" s="89"/>
      <c r="L10" s="94"/>
      <c r="M10" s="95"/>
      <c r="N10" s="95"/>
      <c r="O10" s="95"/>
      <c r="P10" s="95"/>
      <c r="Q10" s="95"/>
      <c r="R10" s="95"/>
      <c r="S10" s="96" t="s">
        <v>95</v>
      </c>
      <c r="T10" s="93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</row>
    <row r="11" spans="1:51" s="92" customFormat="1" x14ac:dyDescent="0.3">
      <c r="A11"/>
      <c r="B11" s="94"/>
      <c r="C11" s="97" t="s">
        <v>96</v>
      </c>
      <c r="D11" s="433" t="s">
        <v>97</v>
      </c>
      <c r="E11" s="433"/>
      <c r="F11" s="433"/>
      <c r="G11" s="433"/>
      <c r="H11" s="433"/>
      <c r="I11" s="98" t="s">
        <v>98</v>
      </c>
      <c r="J11" s="93"/>
      <c r="K11" s="89"/>
      <c r="L11" s="94"/>
      <c r="M11" s="97" t="s">
        <v>96</v>
      </c>
      <c r="N11" s="433" t="s">
        <v>97</v>
      </c>
      <c r="O11" s="433"/>
      <c r="P11" s="433"/>
      <c r="Q11" s="433"/>
      <c r="R11" s="433"/>
      <c r="S11" s="98" t="s">
        <v>98</v>
      </c>
      <c r="T11" s="93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</row>
    <row r="12" spans="1:51" s="92" customFormat="1" x14ac:dyDescent="0.3">
      <c r="A12"/>
      <c r="B12" s="94"/>
      <c r="C12" s="428" t="s">
        <v>99</v>
      </c>
      <c r="D12" s="429"/>
      <c r="E12" s="429"/>
      <c r="F12" s="429"/>
      <c r="G12" s="429"/>
      <c r="H12" s="429"/>
      <c r="I12" s="430"/>
      <c r="J12" s="93"/>
      <c r="K12" s="89"/>
      <c r="L12" s="94"/>
      <c r="M12" s="428" t="s">
        <v>99</v>
      </c>
      <c r="N12" s="429"/>
      <c r="O12" s="429"/>
      <c r="P12" s="429"/>
      <c r="Q12" s="429"/>
      <c r="R12" s="429"/>
      <c r="S12" s="430"/>
      <c r="T12" s="93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</row>
    <row r="13" spans="1:51" s="92" customFormat="1" x14ac:dyDescent="0.3">
      <c r="A13"/>
      <c r="B13" s="94"/>
      <c r="C13" s="428" t="s">
        <v>100</v>
      </c>
      <c r="D13" s="431" t="s">
        <v>101</v>
      </c>
      <c r="E13" s="431"/>
      <c r="F13" s="431"/>
      <c r="G13" s="431"/>
      <c r="H13" s="431"/>
      <c r="I13" s="99">
        <v>6.9199999999999998E-2</v>
      </c>
      <c r="J13" s="93"/>
      <c r="K13" s="89"/>
      <c r="L13" s="94"/>
      <c r="M13" s="428" t="s">
        <v>100</v>
      </c>
      <c r="N13" s="431" t="s">
        <v>101</v>
      </c>
      <c r="O13" s="431"/>
      <c r="P13" s="431"/>
      <c r="Q13" s="431"/>
      <c r="R13" s="431"/>
      <c r="S13" s="99">
        <v>3.4500000000000003E-2</v>
      </c>
      <c r="T13" s="93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</row>
    <row r="14" spans="1:51" s="92" customFormat="1" x14ac:dyDescent="0.3">
      <c r="A14"/>
      <c r="B14" s="94"/>
      <c r="C14" s="428"/>
      <c r="D14" s="431" t="s">
        <v>102</v>
      </c>
      <c r="E14" s="431"/>
      <c r="F14" s="431"/>
      <c r="G14" s="431"/>
      <c r="H14" s="431"/>
      <c r="I14" s="99">
        <v>5.5999999999999999E-3</v>
      </c>
      <c r="J14" s="93"/>
      <c r="K14" s="89"/>
      <c r="L14" s="94"/>
      <c r="M14" s="428"/>
      <c r="N14" s="431" t="s">
        <v>102</v>
      </c>
      <c r="O14" s="431"/>
      <c r="P14" s="431"/>
      <c r="Q14" s="431"/>
      <c r="R14" s="431"/>
      <c r="S14" s="99">
        <v>8.2000000000000007E-3</v>
      </c>
      <c r="T14" s="93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</row>
    <row r="15" spans="1:51" s="92" customFormat="1" x14ac:dyDescent="0.3">
      <c r="A15"/>
      <c r="B15" s="94"/>
      <c r="C15" s="428"/>
      <c r="D15" s="431" t="s">
        <v>103</v>
      </c>
      <c r="E15" s="431"/>
      <c r="F15" s="431"/>
      <c r="G15" s="431"/>
      <c r="H15" s="431"/>
      <c r="I15" s="99">
        <v>1.9699999999999999E-2</v>
      </c>
      <c r="J15" s="93"/>
      <c r="K15" s="89"/>
      <c r="L15" s="94"/>
      <c r="M15" s="428"/>
      <c r="N15" s="431" t="s">
        <v>103</v>
      </c>
      <c r="O15" s="431"/>
      <c r="P15" s="431"/>
      <c r="Q15" s="431"/>
      <c r="R15" s="431"/>
      <c r="S15" s="99">
        <v>8.8999999999999999E-3</v>
      </c>
      <c r="T15" s="93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</row>
    <row r="16" spans="1:51" s="92" customFormat="1" x14ac:dyDescent="0.3">
      <c r="A16"/>
      <c r="B16" s="94"/>
      <c r="C16" s="428"/>
      <c r="D16" s="431" t="s">
        <v>104</v>
      </c>
      <c r="E16" s="431"/>
      <c r="F16" s="431"/>
      <c r="G16" s="431"/>
      <c r="H16" s="431"/>
      <c r="I16" s="99">
        <v>1.11E-2</v>
      </c>
      <c r="J16" s="93"/>
      <c r="K16" s="89"/>
      <c r="L16" s="94"/>
      <c r="M16" s="428"/>
      <c r="N16" s="431" t="s">
        <v>104</v>
      </c>
      <c r="O16" s="431"/>
      <c r="P16" s="431"/>
      <c r="Q16" s="431"/>
      <c r="R16" s="431"/>
      <c r="S16" s="99">
        <v>1.11E-2</v>
      </c>
      <c r="T16" s="93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</row>
    <row r="17" spans="1:43" s="92" customFormat="1" x14ac:dyDescent="0.3">
      <c r="A17"/>
      <c r="B17" s="94"/>
      <c r="C17" s="419" t="s">
        <v>105</v>
      </c>
      <c r="D17" s="420"/>
      <c r="E17" s="420"/>
      <c r="F17" s="420"/>
      <c r="G17" s="420"/>
      <c r="H17" s="420"/>
      <c r="I17" s="100">
        <f>SUM(I13:I16)</f>
        <v>0.10559999999999999</v>
      </c>
      <c r="J17" s="93"/>
      <c r="K17" s="89"/>
      <c r="L17" s="94"/>
      <c r="M17" s="419" t="s">
        <v>105</v>
      </c>
      <c r="N17" s="420"/>
      <c r="O17" s="420"/>
      <c r="P17" s="420"/>
      <c r="Q17" s="420"/>
      <c r="R17" s="420"/>
      <c r="S17" s="100">
        <f>SUM(S13:S16)</f>
        <v>6.2700000000000006E-2</v>
      </c>
      <c r="T17" s="93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</row>
    <row r="18" spans="1:43" s="92" customFormat="1" x14ac:dyDescent="0.3">
      <c r="A18"/>
      <c r="B18" s="94"/>
      <c r="C18" s="428" t="s">
        <v>106</v>
      </c>
      <c r="D18" s="429"/>
      <c r="E18" s="429"/>
      <c r="F18" s="429"/>
      <c r="G18" s="429"/>
      <c r="H18" s="429"/>
      <c r="I18" s="430"/>
      <c r="J18" s="93"/>
      <c r="K18" s="89"/>
      <c r="L18" s="94"/>
      <c r="M18" s="428" t="s">
        <v>106</v>
      </c>
      <c r="N18" s="429"/>
      <c r="O18" s="429"/>
      <c r="P18" s="429"/>
      <c r="Q18" s="429"/>
      <c r="R18" s="429"/>
      <c r="S18" s="430"/>
      <c r="T18" s="93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</row>
    <row r="19" spans="1:43" s="92" customFormat="1" x14ac:dyDescent="0.3">
      <c r="A19"/>
      <c r="B19" s="94"/>
      <c r="C19" s="428" t="s">
        <v>107</v>
      </c>
      <c r="D19" s="431" t="s">
        <v>108</v>
      </c>
      <c r="E19" s="431"/>
      <c r="F19" s="431"/>
      <c r="G19" s="431"/>
      <c r="H19" s="431"/>
      <c r="I19" s="99">
        <v>0.03</v>
      </c>
      <c r="J19" s="93"/>
      <c r="K19" s="89"/>
      <c r="L19" s="94"/>
      <c r="M19" s="428" t="s">
        <v>107</v>
      </c>
      <c r="N19" s="431" t="s">
        <v>108</v>
      </c>
      <c r="O19" s="431"/>
      <c r="P19" s="431"/>
      <c r="Q19" s="431"/>
      <c r="R19" s="431"/>
      <c r="S19" s="99">
        <v>0.03</v>
      </c>
      <c r="T19" s="93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</row>
    <row r="20" spans="1:43" s="92" customFormat="1" x14ac:dyDescent="0.3">
      <c r="A20"/>
      <c r="B20" s="94"/>
      <c r="C20" s="428"/>
      <c r="D20" s="431" t="s">
        <v>109</v>
      </c>
      <c r="E20" s="431"/>
      <c r="F20" s="431"/>
      <c r="G20" s="431"/>
      <c r="H20" s="431"/>
      <c r="I20" s="99">
        <v>6.4999999999999997E-3</v>
      </c>
      <c r="J20" s="93"/>
      <c r="K20" s="89"/>
      <c r="L20" s="94"/>
      <c r="M20" s="428"/>
      <c r="N20" s="431" t="s">
        <v>109</v>
      </c>
      <c r="O20" s="431"/>
      <c r="P20" s="431"/>
      <c r="Q20" s="431"/>
      <c r="R20" s="431"/>
      <c r="S20" s="99">
        <v>6.4999999999999997E-3</v>
      </c>
      <c r="T20" s="93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</row>
    <row r="21" spans="1:43" s="92" customFormat="1" x14ac:dyDescent="0.3">
      <c r="A21"/>
      <c r="B21" s="94"/>
      <c r="C21" s="428"/>
      <c r="D21" s="431" t="s">
        <v>110</v>
      </c>
      <c r="E21" s="431"/>
      <c r="F21" s="431"/>
      <c r="G21" s="431"/>
      <c r="H21" s="431"/>
      <c r="I21" s="99">
        <v>0.01</v>
      </c>
      <c r="J21" s="93"/>
      <c r="K21" s="2"/>
      <c r="L21" s="94"/>
      <c r="M21" s="428"/>
      <c r="N21" s="431" t="s">
        <v>110</v>
      </c>
      <c r="O21" s="431"/>
      <c r="P21" s="431"/>
      <c r="Q21" s="431"/>
      <c r="R21" s="431"/>
      <c r="S21" s="99"/>
      <c r="T21" s="93"/>
      <c r="U21" s="2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</row>
    <row r="22" spans="1:43" s="92" customFormat="1" x14ac:dyDescent="0.3">
      <c r="A22"/>
      <c r="B22" s="94"/>
      <c r="C22" s="428"/>
      <c r="D22" s="431" t="s">
        <v>111</v>
      </c>
      <c r="E22" s="431"/>
      <c r="F22" s="431"/>
      <c r="G22" s="431"/>
      <c r="H22" s="431"/>
      <c r="I22" s="99"/>
      <c r="J22" s="93"/>
      <c r="K22" s="2"/>
      <c r="L22" s="94"/>
      <c r="M22" s="428"/>
      <c r="N22" s="431" t="s">
        <v>111</v>
      </c>
      <c r="O22" s="431"/>
      <c r="P22" s="431"/>
      <c r="Q22" s="431"/>
      <c r="R22" s="431"/>
      <c r="S22" s="99"/>
      <c r="T22" s="93"/>
      <c r="U22" s="2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</row>
    <row r="23" spans="1:43" s="92" customFormat="1" x14ac:dyDescent="0.3">
      <c r="A23"/>
      <c r="B23" s="94"/>
      <c r="C23" s="419" t="s">
        <v>112</v>
      </c>
      <c r="D23" s="420"/>
      <c r="E23" s="420"/>
      <c r="F23" s="420"/>
      <c r="G23" s="420"/>
      <c r="H23" s="420"/>
      <c r="I23" s="100">
        <f>SUM(I19:I22)</f>
        <v>4.65E-2</v>
      </c>
      <c r="J23" s="93"/>
      <c r="K23" s="2"/>
      <c r="L23" s="94"/>
      <c r="M23" s="419" t="s">
        <v>112</v>
      </c>
      <c r="N23" s="420"/>
      <c r="O23" s="420"/>
      <c r="P23" s="420"/>
      <c r="Q23" s="420"/>
      <c r="R23" s="420"/>
      <c r="S23" s="100">
        <f>SUM(S19:S22)</f>
        <v>3.6499999999999998E-2</v>
      </c>
      <c r="T23" s="93"/>
      <c r="U23" s="2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</row>
    <row r="24" spans="1:43" s="92" customFormat="1" x14ac:dyDescent="0.3">
      <c r="A24"/>
      <c r="B24" s="94"/>
      <c r="C24" s="428" t="s">
        <v>113</v>
      </c>
      <c r="D24" s="429"/>
      <c r="E24" s="429"/>
      <c r="F24" s="429"/>
      <c r="G24" s="429"/>
      <c r="H24" s="429"/>
      <c r="I24" s="430"/>
      <c r="J24" s="93"/>
      <c r="K24" s="2"/>
      <c r="L24" s="94"/>
      <c r="M24" s="428" t="s">
        <v>113</v>
      </c>
      <c r="N24" s="429"/>
      <c r="O24" s="429"/>
      <c r="P24" s="429"/>
      <c r="Q24" s="429"/>
      <c r="R24" s="429"/>
      <c r="S24" s="430"/>
      <c r="T24" s="93"/>
      <c r="U24" s="2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</row>
    <row r="25" spans="1:43" s="92" customFormat="1" x14ac:dyDescent="0.3">
      <c r="A25"/>
      <c r="B25" s="94"/>
      <c r="C25" s="101" t="s">
        <v>114</v>
      </c>
      <c r="D25" s="431" t="s">
        <v>115</v>
      </c>
      <c r="E25" s="431"/>
      <c r="F25" s="431"/>
      <c r="G25" s="431"/>
      <c r="H25" s="431"/>
      <c r="I25" s="99">
        <v>8.3099999999999993E-2</v>
      </c>
      <c r="J25" s="93"/>
      <c r="K25" s="2"/>
      <c r="L25" s="94"/>
      <c r="M25" s="101" t="s">
        <v>114</v>
      </c>
      <c r="N25" s="431" t="s">
        <v>115</v>
      </c>
      <c r="O25" s="431"/>
      <c r="P25" s="431"/>
      <c r="Q25" s="431"/>
      <c r="R25" s="431"/>
      <c r="S25" s="99">
        <v>5.11E-2</v>
      </c>
      <c r="T25" s="93"/>
      <c r="U25" s="2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</row>
    <row r="26" spans="1:43" s="92" customFormat="1" x14ac:dyDescent="0.3">
      <c r="A26"/>
      <c r="B26" s="94"/>
      <c r="C26" s="419" t="s">
        <v>116</v>
      </c>
      <c r="D26" s="420"/>
      <c r="E26" s="420"/>
      <c r="F26" s="420"/>
      <c r="G26" s="420"/>
      <c r="H26" s="420"/>
      <c r="I26" s="100">
        <f>SUM(I25:I25)</f>
        <v>8.3099999999999993E-2</v>
      </c>
      <c r="J26" s="93"/>
      <c r="K26" s="2"/>
      <c r="L26" s="94"/>
      <c r="M26" s="419" t="s">
        <v>116</v>
      </c>
      <c r="N26" s="420"/>
      <c r="O26" s="420"/>
      <c r="P26" s="420"/>
      <c r="Q26" s="420"/>
      <c r="R26" s="420"/>
      <c r="S26" s="100">
        <f>SUM(S25:S25)</f>
        <v>5.11E-2</v>
      </c>
      <c r="T26" s="93"/>
      <c r="U26" s="2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</row>
    <row r="27" spans="1:43" s="92" customFormat="1" ht="15" thickBot="1" x14ac:dyDescent="0.35">
      <c r="A27"/>
      <c r="B27" s="94"/>
      <c r="C27" s="422" t="s">
        <v>117</v>
      </c>
      <c r="D27" s="423"/>
      <c r="E27" s="423"/>
      <c r="F27" s="423"/>
      <c r="G27" s="423"/>
      <c r="H27" s="423"/>
      <c r="I27" s="102">
        <f>ROUND(((((((1+(I13+I14+I15))*((1+I16)*(1+I26)))/(1-I23))-1)*100))/100,4)</f>
        <v>0.2571</v>
      </c>
      <c r="J27" s="93"/>
      <c r="K27" s="2"/>
      <c r="L27" s="94"/>
      <c r="M27" s="422" t="s">
        <v>117</v>
      </c>
      <c r="N27" s="423"/>
      <c r="O27" s="423"/>
      <c r="P27" s="423"/>
      <c r="Q27" s="423"/>
      <c r="R27" s="423"/>
      <c r="S27" s="102">
        <f>ROUND(((((((1+(S13+S14+S15))*((1+S16)*(1+S26)))/(1-S23))-1)*100))/100,4)</f>
        <v>0.15989999999999999</v>
      </c>
      <c r="T27" s="93"/>
      <c r="U27" s="2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</row>
    <row r="28" spans="1:43" s="92" customFormat="1" ht="20.100000000000001" customHeight="1" x14ac:dyDescent="0.3">
      <c r="A28"/>
      <c r="B28" s="94"/>
      <c r="C28" s="103"/>
      <c r="D28" s="103"/>
      <c r="E28" s="103"/>
      <c r="F28" s="103"/>
      <c r="G28" s="103"/>
      <c r="H28" s="103"/>
      <c r="I28" s="103"/>
      <c r="J28" s="93"/>
      <c r="K28" s="2"/>
      <c r="L28" s="94"/>
      <c r="M28" s="103"/>
      <c r="N28" s="103"/>
      <c r="O28" s="103"/>
      <c r="P28" s="103"/>
      <c r="Q28" s="103"/>
      <c r="R28" s="103"/>
      <c r="S28" s="103"/>
      <c r="T28" s="93"/>
      <c r="U28" s="2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</row>
    <row r="29" spans="1:43" s="92" customFormat="1" ht="15.75" customHeight="1" x14ac:dyDescent="0.3">
      <c r="A29"/>
      <c r="B29" s="94"/>
      <c r="C29" s="424" t="s">
        <v>118</v>
      </c>
      <c r="D29" s="424"/>
      <c r="E29" s="424"/>
      <c r="F29" s="424"/>
      <c r="G29" s="424"/>
      <c r="H29" s="424"/>
      <c r="I29" s="424"/>
      <c r="J29" s="93"/>
      <c r="K29" s="2"/>
      <c r="L29" s="94"/>
      <c r="M29" s="424" t="s">
        <v>118</v>
      </c>
      <c r="N29" s="424"/>
      <c r="O29" s="424"/>
      <c r="P29" s="424"/>
      <c r="Q29" s="424"/>
      <c r="R29" s="424"/>
      <c r="S29" s="424"/>
      <c r="T29" s="93"/>
      <c r="U29" s="2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</row>
    <row r="30" spans="1:43" s="92" customFormat="1" ht="21" customHeight="1" x14ac:dyDescent="0.3">
      <c r="A30"/>
      <c r="B30" s="94"/>
      <c r="C30" s="425" t="s">
        <v>119</v>
      </c>
      <c r="D30" s="426" t="s">
        <v>120</v>
      </c>
      <c r="E30" s="104" t="s">
        <v>121</v>
      </c>
      <c r="F30" s="427" t="s">
        <v>122</v>
      </c>
      <c r="G30" s="417">
        <v>-1</v>
      </c>
      <c r="H30" s="418" t="s">
        <v>123</v>
      </c>
      <c r="I30" s="421" t="s">
        <v>124</v>
      </c>
      <c r="J30" s="93"/>
      <c r="K30" s="2"/>
      <c r="L30" s="94"/>
      <c r="M30" s="425" t="s">
        <v>119</v>
      </c>
      <c r="N30" s="426" t="s">
        <v>120</v>
      </c>
      <c r="O30" s="104" t="s">
        <v>121</v>
      </c>
      <c r="P30" s="427" t="s">
        <v>122</v>
      </c>
      <c r="Q30" s="417">
        <v>-1</v>
      </c>
      <c r="R30" s="418" t="s">
        <v>123</v>
      </c>
      <c r="S30" s="421" t="s">
        <v>124</v>
      </c>
      <c r="T30" s="93"/>
      <c r="U30" s="2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</row>
    <row r="31" spans="1:43" s="92" customFormat="1" ht="21" customHeight="1" x14ac:dyDescent="0.3">
      <c r="A31"/>
      <c r="B31" s="94"/>
      <c r="C31" s="425"/>
      <c r="D31" s="426"/>
      <c r="E31" s="105" t="s">
        <v>125</v>
      </c>
      <c r="F31" s="427"/>
      <c r="G31" s="417"/>
      <c r="H31" s="418"/>
      <c r="I31" s="421"/>
      <c r="J31" s="93"/>
      <c r="K31" s="2"/>
      <c r="L31" s="94"/>
      <c r="M31" s="425"/>
      <c r="N31" s="426"/>
      <c r="O31" s="105" t="s">
        <v>125</v>
      </c>
      <c r="P31" s="427"/>
      <c r="Q31" s="417"/>
      <c r="R31" s="418"/>
      <c r="S31" s="421"/>
      <c r="T31" s="93"/>
      <c r="U31" s="2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</row>
    <row r="32" spans="1:43" s="92" customFormat="1" ht="3" customHeight="1" x14ac:dyDescent="0.3">
      <c r="A32"/>
      <c r="B32" s="94"/>
      <c r="C32" s="103"/>
      <c r="D32" s="103"/>
      <c r="E32" s="103"/>
      <c r="F32" s="103"/>
      <c r="G32" s="103"/>
      <c r="H32" s="103"/>
      <c r="I32" s="103"/>
      <c r="J32" s="93"/>
      <c r="K32" s="2"/>
      <c r="L32" s="94"/>
      <c r="M32" s="103"/>
      <c r="N32" s="103"/>
      <c r="O32" s="103"/>
      <c r="P32" s="103"/>
      <c r="Q32" s="103"/>
      <c r="R32" s="103"/>
      <c r="S32" s="103"/>
      <c r="T32" s="93"/>
      <c r="U32" s="2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</row>
    <row r="33" spans="1:43" s="92" customFormat="1" x14ac:dyDescent="0.3">
      <c r="A33"/>
      <c r="B33" s="94"/>
      <c r="C33" s="106" t="s">
        <v>126</v>
      </c>
      <c r="D33" s="413" t="s">
        <v>127</v>
      </c>
      <c r="E33" s="413"/>
      <c r="F33" s="413"/>
      <c r="G33" s="413"/>
      <c r="H33" s="413"/>
      <c r="I33" s="413"/>
      <c r="J33" s="93"/>
      <c r="K33" s="2"/>
      <c r="L33" s="94"/>
      <c r="M33" s="106" t="s">
        <v>126</v>
      </c>
      <c r="N33" s="413" t="s">
        <v>127</v>
      </c>
      <c r="O33" s="413"/>
      <c r="P33" s="413"/>
      <c r="Q33" s="413"/>
      <c r="R33" s="413"/>
      <c r="S33" s="413"/>
      <c r="T33" s="93"/>
      <c r="U33" s="2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</row>
    <row r="34" spans="1:43" s="92" customFormat="1" x14ac:dyDescent="0.3">
      <c r="A34"/>
      <c r="B34" s="94"/>
      <c r="C34" s="106" t="s">
        <v>128</v>
      </c>
      <c r="D34" s="413" t="s">
        <v>129</v>
      </c>
      <c r="E34" s="413"/>
      <c r="F34" s="413"/>
      <c r="G34" s="413"/>
      <c r="H34" s="413"/>
      <c r="I34" s="413"/>
      <c r="J34" s="93"/>
      <c r="K34" s="2"/>
      <c r="L34" s="94"/>
      <c r="M34" s="106" t="s">
        <v>128</v>
      </c>
      <c r="N34" s="413" t="s">
        <v>129</v>
      </c>
      <c r="O34" s="413"/>
      <c r="P34" s="413"/>
      <c r="Q34" s="413"/>
      <c r="R34" s="413"/>
      <c r="S34" s="413"/>
      <c r="T34" s="93"/>
      <c r="U34" s="2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</row>
    <row r="35" spans="1:43" s="92" customFormat="1" x14ac:dyDescent="0.3">
      <c r="A35"/>
      <c r="B35" s="94"/>
      <c r="C35" s="106" t="s">
        <v>130</v>
      </c>
      <c r="D35" s="413" t="s">
        <v>131</v>
      </c>
      <c r="E35" s="413"/>
      <c r="F35" s="413"/>
      <c r="G35" s="413"/>
      <c r="H35" s="413"/>
      <c r="I35" s="413"/>
      <c r="J35" s="93"/>
      <c r="K35" s="2"/>
      <c r="L35" s="94"/>
      <c r="M35" s="106" t="s">
        <v>130</v>
      </c>
      <c r="N35" s="413" t="s">
        <v>131</v>
      </c>
      <c r="O35" s="413"/>
      <c r="P35" s="413"/>
      <c r="Q35" s="413"/>
      <c r="R35" s="413"/>
      <c r="S35" s="413"/>
      <c r="T35" s="93"/>
      <c r="U35" s="2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</row>
    <row r="36" spans="1:43" s="92" customFormat="1" x14ac:dyDescent="0.3">
      <c r="A36"/>
      <c r="B36" s="94"/>
      <c r="C36" s="106" t="s">
        <v>132</v>
      </c>
      <c r="D36" s="413" t="s">
        <v>133</v>
      </c>
      <c r="E36" s="413"/>
      <c r="F36" s="413"/>
      <c r="G36" s="413"/>
      <c r="H36" s="413"/>
      <c r="I36" s="413"/>
      <c r="J36" s="93"/>
      <c r="K36" s="2"/>
      <c r="L36" s="94"/>
      <c r="M36" s="106" t="s">
        <v>132</v>
      </c>
      <c r="N36" s="413" t="s">
        <v>133</v>
      </c>
      <c r="O36" s="413"/>
      <c r="P36" s="413"/>
      <c r="Q36" s="413"/>
      <c r="R36" s="413"/>
      <c r="S36" s="413"/>
      <c r="T36" s="93"/>
      <c r="U36" s="2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</row>
    <row r="37" spans="1:43" s="92" customFormat="1" x14ac:dyDescent="0.3">
      <c r="A37"/>
      <c r="B37" s="94"/>
      <c r="C37" s="106" t="s">
        <v>134</v>
      </c>
      <c r="D37" s="413" t="s">
        <v>135</v>
      </c>
      <c r="E37" s="413"/>
      <c r="F37" s="413"/>
      <c r="G37" s="413"/>
      <c r="H37" s="413"/>
      <c r="I37" s="413"/>
      <c r="J37" s="93"/>
      <c r="K37" s="2"/>
      <c r="L37" s="94"/>
      <c r="M37" s="106" t="s">
        <v>134</v>
      </c>
      <c r="N37" s="413" t="s">
        <v>135</v>
      </c>
      <c r="O37" s="413"/>
      <c r="P37" s="413"/>
      <c r="Q37" s="413"/>
      <c r="R37" s="413"/>
      <c r="S37" s="413"/>
      <c r="T37" s="93"/>
      <c r="U37" s="2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</row>
    <row r="38" spans="1:43" s="92" customFormat="1" x14ac:dyDescent="0.3">
      <c r="A38"/>
      <c r="B38" s="94"/>
      <c r="C38" s="106" t="s">
        <v>136</v>
      </c>
      <c r="D38" s="413" t="s">
        <v>137</v>
      </c>
      <c r="E38" s="413"/>
      <c r="F38" s="413"/>
      <c r="G38" s="413"/>
      <c r="H38" s="413"/>
      <c r="I38" s="413"/>
      <c r="J38" s="93"/>
      <c r="K38" s="2"/>
      <c r="L38" s="94"/>
      <c r="M38" s="106" t="s">
        <v>136</v>
      </c>
      <c r="N38" s="413" t="s">
        <v>137</v>
      </c>
      <c r="O38" s="413"/>
      <c r="P38" s="413"/>
      <c r="Q38" s="413"/>
      <c r="R38" s="413"/>
      <c r="S38" s="413"/>
      <c r="T38" s="93"/>
      <c r="U38" s="2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</row>
    <row r="39" spans="1:43" s="92" customFormat="1" x14ac:dyDescent="0.3">
      <c r="A39"/>
      <c r="B39" s="94"/>
      <c r="C39" s="106" t="s">
        <v>138</v>
      </c>
      <c r="D39" s="413" t="s">
        <v>139</v>
      </c>
      <c r="E39" s="413"/>
      <c r="F39" s="413"/>
      <c r="G39" s="413"/>
      <c r="H39" s="413"/>
      <c r="I39" s="413"/>
      <c r="J39" s="93"/>
      <c r="K39" s="2"/>
      <c r="L39" s="94"/>
      <c r="M39" s="106" t="s">
        <v>138</v>
      </c>
      <c r="N39" s="413" t="s">
        <v>139</v>
      </c>
      <c r="O39" s="413"/>
      <c r="P39" s="413"/>
      <c r="Q39" s="413"/>
      <c r="R39" s="413"/>
      <c r="S39" s="413"/>
      <c r="T39" s="93"/>
      <c r="U39" s="2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</row>
    <row r="40" spans="1:43" s="107" customFormat="1" ht="44.25" customHeight="1" x14ac:dyDescent="0.25">
      <c r="B40" s="108"/>
      <c r="C40" s="109"/>
      <c r="D40" s="415" t="s">
        <v>140</v>
      </c>
      <c r="E40" s="415"/>
      <c r="F40" s="415"/>
      <c r="G40" s="415"/>
      <c r="H40" s="415"/>
      <c r="I40" s="415"/>
      <c r="J40" s="110"/>
      <c r="K40" s="111"/>
      <c r="L40" s="108"/>
      <c r="M40" s="109"/>
      <c r="N40" s="415" t="s">
        <v>140</v>
      </c>
      <c r="O40" s="415"/>
      <c r="P40" s="415"/>
      <c r="Q40" s="415"/>
      <c r="R40" s="415"/>
      <c r="S40" s="415"/>
      <c r="T40" s="110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</row>
    <row r="41" spans="1:43" s="92" customFormat="1" ht="15" customHeight="1" x14ac:dyDescent="0.3">
      <c r="A41"/>
      <c r="B41" s="94"/>
      <c r="C41" s="103"/>
      <c r="D41" s="103"/>
      <c r="E41" s="103"/>
      <c r="F41" s="103"/>
      <c r="G41" s="103"/>
      <c r="H41" s="103"/>
      <c r="I41" s="103"/>
      <c r="J41" s="93"/>
      <c r="K41" s="2"/>
      <c r="L41" s="94"/>
      <c r="M41" s="103"/>
      <c r="N41" s="103"/>
      <c r="O41" s="103"/>
      <c r="P41" s="103"/>
      <c r="Q41" s="103"/>
      <c r="R41" s="103"/>
      <c r="S41" s="103"/>
      <c r="T41" s="93"/>
      <c r="U41" s="2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</row>
    <row r="42" spans="1:43" s="92" customFormat="1" x14ac:dyDescent="0.3">
      <c r="A42"/>
      <c r="B42" s="94"/>
      <c r="C42" s="416" t="s">
        <v>141</v>
      </c>
      <c r="D42" s="416"/>
      <c r="E42" s="416"/>
      <c r="F42" s="416"/>
      <c r="G42" s="416"/>
      <c r="H42" s="416"/>
      <c r="I42" s="416"/>
      <c r="J42" s="93"/>
      <c r="K42" s="2"/>
      <c r="L42" s="94"/>
      <c r="M42" s="416" t="s">
        <v>141</v>
      </c>
      <c r="N42" s="416"/>
      <c r="O42" s="416"/>
      <c r="P42" s="416"/>
      <c r="Q42" s="416"/>
      <c r="R42" s="416"/>
      <c r="S42" s="416"/>
      <c r="T42" s="93"/>
      <c r="U42" s="2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</row>
    <row r="43" spans="1:43" s="92" customFormat="1" x14ac:dyDescent="0.3">
      <c r="A43"/>
      <c r="B43" s="112"/>
      <c r="C43" s="414" t="s">
        <v>142</v>
      </c>
      <c r="D43" s="414"/>
      <c r="E43" s="414"/>
      <c r="F43" s="414"/>
      <c r="G43" s="414"/>
      <c r="H43" s="414"/>
      <c r="I43" s="414"/>
      <c r="J43" s="113"/>
      <c r="K43" s="2"/>
      <c r="L43" s="112"/>
      <c r="M43" s="414" t="s">
        <v>142</v>
      </c>
      <c r="N43" s="414"/>
      <c r="O43" s="414"/>
      <c r="P43" s="414"/>
      <c r="Q43" s="414"/>
      <c r="R43" s="414"/>
      <c r="S43" s="414"/>
      <c r="T43" s="113"/>
      <c r="U43" s="2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</row>
    <row r="44" spans="1:43" s="2" customFormat="1" x14ac:dyDescent="0.3"/>
    <row r="45" spans="1:43" s="2" customFormat="1" x14ac:dyDescent="0.3"/>
    <row r="46" spans="1:43" s="2" customFormat="1" x14ac:dyDescent="0.3"/>
    <row r="47" spans="1:43" s="2" customFormat="1" x14ac:dyDescent="0.3"/>
    <row r="48" spans="1:43" s="2" customFormat="1" x14ac:dyDescent="0.3"/>
    <row r="49" s="2" customFormat="1" x14ac:dyDescent="0.3"/>
    <row r="50" s="2" customFormat="1" x14ac:dyDescent="0.3"/>
    <row r="51" s="2" customFormat="1" x14ac:dyDescent="0.3"/>
    <row r="52" s="2" customFormat="1" x14ac:dyDescent="0.3"/>
    <row r="53" s="2" customFormat="1" x14ac:dyDescent="0.3"/>
    <row r="54" s="2" customFormat="1" x14ac:dyDescent="0.3"/>
    <row r="55" s="2" customFormat="1" x14ac:dyDescent="0.3"/>
    <row r="56" s="2" customFormat="1" x14ac:dyDescent="0.3"/>
    <row r="57" s="2" customFormat="1" x14ac:dyDescent="0.3"/>
    <row r="58" s="2" customFormat="1" x14ac:dyDescent="0.3"/>
    <row r="59" s="2" customFormat="1" x14ac:dyDescent="0.3"/>
    <row r="60" s="2" customFormat="1" x14ac:dyDescent="0.3"/>
    <row r="61" s="2" customFormat="1" x14ac:dyDescent="0.3"/>
    <row r="62" s="2" customFormat="1" x14ac:dyDescent="0.3"/>
    <row r="63" s="2" customFormat="1" x14ac:dyDescent="0.3"/>
    <row r="64" s="2" customFormat="1" x14ac:dyDescent="0.3"/>
    <row r="65" s="2" customFormat="1" x14ac:dyDescent="0.3"/>
    <row r="66" s="2" customFormat="1" x14ac:dyDescent="0.3"/>
    <row r="67" s="2" customFormat="1" x14ac:dyDescent="0.3"/>
    <row r="68" s="2" customFormat="1" x14ac:dyDescent="0.3"/>
    <row r="69" s="2" customFormat="1" x14ac:dyDescent="0.3"/>
    <row r="70" s="2" customFormat="1" x14ac:dyDescent="0.3"/>
    <row r="71" s="2" customFormat="1" x14ac:dyDescent="0.3"/>
    <row r="72" s="2" customFormat="1" x14ac:dyDescent="0.3"/>
    <row r="73" s="2" customFormat="1" x14ac:dyDescent="0.3"/>
    <row r="74" s="2" customFormat="1" x14ac:dyDescent="0.3"/>
  </sheetData>
  <sheetProtection selectLockedCells="1"/>
  <mergeCells count="86">
    <mergeCell ref="B2:J2"/>
    <mergeCell ref="L2:T2"/>
    <mergeCell ref="B3:J3"/>
    <mergeCell ref="L3:T3"/>
    <mergeCell ref="B4:J4"/>
    <mergeCell ref="L4:T4"/>
    <mergeCell ref="B6:J6"/>
    <mergeCell ref="L6:T6"/>
    <mergeCell ref="B7:J7"/>
    <mergeCell ref="L7:T7"/>
    <mergeCell ref="B8:I8"/>
    <mergeCell ref="L8:S8"/>
    <mergeCell ref="C9:I9"/>
    <mergeCell ref="M9:S9"/>
    <mergeCell ref="D11:H11"/>
    <mergeCell ref="N11:R11"/>
    <mergeCell ref="C12:I12"/>
    <mergeCell ref="M12:S12"/>
    <mergeCell ref="C13:C16"/>
    <mergeCell ref="D13:H13"/>
    <mergeCell ref="M13:M16"/>
    <mergeCell ref="N13:R13"/>
    <mergeCell ref="D14:H14"/>
    <mergeCell ref="N14:R14"/>
    <mergeCell ref="D15:H15"/>
    <mergeCell ref="N15:R15"/>
    <mergeCell ref="D16:H16"/>
    <mergeCell ref="N16:R16"/>
    <mergeCell ref="C17:H17"/>
    <mergeCell ref="M17:R17"/>
    <mergeCell ref="C18:I18"/>
    <mergeCell ref="M18:S18"/>
    <mergeCell ref="C19:C22"/>
    <mergeCell ref="D19:H19"/>
    <mergeCell ref="M19:M22"/>
    <mergeCell ref="N19:R19"/>
    <mergeCell ref="D20:H20"/>
    <mergeCell ref="N20:R20"/>
    <mergeCell ref="D21:H21"/>
    <mergeCell ref="N21:R21"/>
    <mergeCell ref="D22:H22"/>
    <mergeCell ref="N22:R22"/>
    <mergeCell ref="C23:H23"/>
    <mergeCell ref="M23:R23"/>
    <mergeCell ref="C24:I24"/>
    <mergeCell ref="M24:S24"/>
    <mergeCell ref="D25:H25"/>
    <mergeCell ref="N25:R25"/>
    <mergeCell ref="C26:H26"/>
    <mergeCell ref="M26:R26"/>
    <mergeCell ref="S30:S31"/>
    <mergeCell ref="C27:H27"/>
    <mergeCell ref="M27:R27"/>
    <mergeCell ref="C29:I29"/>
    <mergeCell ref="M29:S29"/>
    <mergeCell ref="C30:C31"/>
    <mergeCell ref="D30:D31"/>
    <mergeCell ref="F30:F31"/>
    <mergeCell ref="G30:G31"/>
    <mergeCell ref="H30:H31"/>
    <mergeCell ref="I30:I31"/>
    <mergeCell ref="M30:M31"/>
    <mergeCell ref="N30:N31"/>
    <mergeCell ref="P30:P31"/>
    <mergeCell ref="Q30:Q31"/>
    <mergeCell ref="R30:R31"/>
    <mergeCell ref="D33:I33"/>
    <mergeCell ref="N33:S33"/>
    <mergeCell ref="D34:I34"/>
    <mergeCell ref="N34:S34"/>
    <mergeCell ref="D35:I35"/>
    <mergeCell ref="N35:S35"/>
    <mergeCell ref="D36:I36"/>
    <mergeCell ref="N36:S36"/>
    <mergeCell ref="D37:I37"/>
    <mergeCell ref="N37:S37"/>
    <mergeCell ref="D38:I38"/>
    <mergeCell ref="N38:S38"/>
    <mergeCell ref="C43:I43"/>
    <mergeCell ref="M43:S43"/>
    <mergeCell ref="D39:I39"/>
    <mergeCell ref="N39:S39"/>
    <mergeCell ref="D40:I40"/>
    <mergeCell ref="N40:S40"/>
    <mergeCell ref="C42:I42"/>
    <mergeCell ref="M42:S42"/>
  </mergeCells>
  <dataValidations disablePrompts="1" count="1">
    <dataValidation type="list" allowBlank="1" showInputMessage="1" showErrorMessage="1" sqref="I10 S10" xr:uid="{94F9998A-3C10-4B5A-B93E-998EAD14E2BA}">
      <formula1>#REF!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Página &amp;P de &amp;N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10</vt:i4>
      </vt:variant>
    </vt:vector>
  </HeadingPairs>
  <TitlesOfParts>
    <vt:vector size="18" baseType="lpstr">
      <vt:lpstr>Anexo I.a.ND</vt:lpstr>
      <vt:lpstr>Anexo I.b.ND</vt:lpstr>
      <vt:lpstr>Anexo I.c.ND</vt:lpstr>
      <vt:lpstr>Anexo I.d.ND</vt:lpstr>
      <vt:lpstr>Anexo I.e.ND</vt:lpstr>
      <vt:lpstr>Anexo I.f.ND</vt:lpstr>
      <vt:lpstr>Anexo I.g.ND</vt:lpstr>
      <vt:lpstr>Anexo I.h.ND</vt:lpstr>
      <vt:lpstr>'Anexo I.a.ND'!Area_de_impressao</vt:lpstr>
      <vt:lpstr>'Anexo I.b.ND'!Area_de_impressao</vt:lpstr>
      <vt:lpstr>'Anexo I.c.ND'!Area_de_impressao</vt:lpstr>
      <vt:lpstr>'Anexo I.d.ND'!Area_de_impressao</vt:lpstr>
      <vt:lpstr>'Anexo I.e.ND'!Area_de_impressao</vt:lpstr>
      <vt:lpstr>'Anexo I.f.ND'!Area_de_impressao</vt:lpstr>
      <vt:lpstr>'Anexo I.g.ND'!Area_de_impressao</vt:lpstr>
      <vt:lpstr>'Anexo I.h.ND'!Area_de_impressao</vt:lpstr>
      <vt:lpstr>'Anexo I.c.ND'!Titulos_de_impressao</vt:lpstr>
      <vt:lpstr>'Anexo I.d.ND'!Titulos_de_impressao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 Costa</dc:creator>
  <cp:lastModifiedBy>Matheus Costa</cp:lastModifiedBy>
  <cp:lastPrinted>2021-06-09T14:51:12Z</cp:lastPrinted>
  <dcterms:created xsi:type="dcterms:W3CDTF">2020-03-31T18:31:55Z</dcterms:created>
  <dcterms:modified xsi:type="dcterms:W3CDTF">2021-08-16T12:06:15Z</dcterms:modified>
</cp:coreProperties>
</file>