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90" windowWidth="19440" windowHeight="6720" activeTab="4"/>
  </bookViews>
  <sheets>
    <sheet name="Salários Base" sheetId="4" r:id="rId1"/>
    <sheet name="Anexo A Comp. Global" sheetId="1" r:id="rId2"/>
    <sheet name="Anexo B - k" sheetId="2" r:id="rId3"/>
    <sheet name="Plan3" sheetId="3" r:id="rId4"/>
    <sheet name="SINAPI" sheetId="6" r:id="rId5"/>
    <sheet name="Plan1" sheetId="5" r:id="rId6"/>
  </sheets>
  <calcPr calcId="145621"/>
</workbook>
</file>

<file path=xl/calcChain.xml><?xml version="1.0" encoding="utf-8"?>
<calcChain xmlns="http://schemas.openxmlformats.org/spreadsheetml/2006/main">
  <c r="E22" i="6" l="1"/>
  <c r="E23" i="6" l="1"/>
  <c r="E21" i="6"/>
  <c r="E20" i="6"/>
  <c r="E16" i="6"/>
  <c r="D15" i="6"/>
  <c r="E15" i="6" s="1"/>
  <c r="D14" i="6"/>
  <c r="E14" i="6" s="1"/>
  <c r="A14" i="6"/>
  <c r="D13" i="6"/>
  <c r="E13" i="6" s="1"/>
  <c r="D12" i="6"/>
  <c r="E12" i="6" s="1"/>
  <c r="D11" i="6"/>
  <c r="E11" i="6" s="1"/>
  <c r="D10" i="6"/>
  <c r="E10" i="6" s="1"/>
  <c r="D9" i="6"/>
  <c r="E9" i="6" s="1"/>
  <c r="D8" i="6"/>
  <c r="E8" i="6" s="1"/>
  <c r="D7" i="6"/>
  <c r="E7" i="6" s="1"/>
  <c r="E6" i="6"/>
  <c r="E25" i="6" l="1"/>
  <c r="E17" i="6"/>
  <c r="E27" i="6" s="1"/>
  <c r="M9" i="3"/>
  <c r="M8" i="3"/>
  <c r="L8" i="3"/>
  <c r="L9" i="3"/>
  <c r="L10" i="3"/>
  <c r="G8" i="3"/>
  <c r="G9" i="3"/>
  <c r="G10" i="3"/>
  <c r="M10" i="3" s="1"/>
  <c r="G11" i="3"/>
  <c r="G7" i="3"/>
  <c r="E29" i="6" l="1"/>
  <c r="E31" i="6" s="1"/>
  <c r="F16" i="1"/>
  <c r="F27" i="1"/>
  <c r="F26" i="1"/>
  <c r="F25" i="1"/>
  <c r="F6" i="1"/>
  <c r="F29" i="1" l="1"/>
  <c r="K6" i="4"/>
  <c r="K7" i="4"/>
  <c r="K8" i="4"/>
  <c r="K9" i="4"/>
  <c r="K10" i="4"/>
  <c r="K11" i="4"/>
  <c r="K12" i="4"/>
  <c r="K13" i="4"/>
  <c r="K14" i="4"/>
  <c r="K15" i="4"/>
  <c r="K16" i="4"/>
  <c r="K5" i="4"/>
  <c r="J9" i="4"/>
  <c r="F40" i="2" l="1"/>
  <c r="E15" i="1"/>
  <c r="F15" i="1" s="1"/>
  <c r="B14" i="1"/>
  <c r="F46" i="2"/>
  <c r="F48" i="2"/>
  <c r="F47" i="2"/>
  <c r="F33" i="2"/>
  <c r="F23" i="2"/>
  <c r="F5" i="2"/>
  <c r="F39" i="2"/>
  <c r="F49" i="2" s="1"/>
  <c r="F51" i="2" s="1"/>
  <c r="G1" i="4" s="1"/>
  <c r="H5" i="4" s="1"/>
  <c r="F35" i="2"/>
  <c r="F25" i="2"/>
  <c r="E21" i="2"/>
  <c r="E20" i="2"/>
  <c r="E18" i="2"/>
  <c r="E14" i="2"/>
  <c r="F7" i="2" s="1"/>
  <c r="E8" i="1" l="1"/>
  <c r="F8" i="1" s="1"/>
  <c r="E9" i="1"/>
  <c r="F9" i="1" s="1"/>
  <c r="E10" i="1"/>
  <c r="F10" i="1" s="1"/>
  <c r="E13" i="1"/>
  <c r="F13" i="1" s="1"/>
  <c r="E7" i="1"/>
  <c r="F7" i="1" s="1"/>
  <c r="E11" i="1"/>
  <c r="F11" i="1" s="1"/>
  <c r="E12" i="1"/>
  <c r="F12" i="1" s="1"/>
  <c r="H13" i="4"/>
  <c r="H8" i="4"/>
  <c r="H15" i="4"/>
  <c r="H10" i="4"/>
  <c r="H6" i="4"/>
  <c r="C15" i="4"/>
  <c r="D15" i="4" s="1"/>
  <c r="C14" i="4"/>
  <c r="D14" i="4" s="1"/>
  <c r="C13" i="4"/>
  <c r="D13" i="4" s="1"/>
  <c r="C11" i="4"/>
  <c r="D11" i="4" s="1"/>
  <c r="C10" i="4"/>
  <c r="D10" i="4" s="1"/>
  <c r="C9" i="4"/>
  <c r="D9" i="4" s="1"/>
  <c r="C8" i="4"/>
  <c r="D8" i="4" s="1"/>
  <c r="C7" i="4"/>
  <c r="D7" i="4" s="1"/>
  <c r="C6" i="4"/>
  <c r="D6" i="4" s="1"/>
  <c r="H14" i="4"/>
  <c r="H11" i="4"/>
  <c r="H9" i="4"/>
  <c r="H7" i="4"/>
  <c r="E14" i="1"/>
  <c r="F14" i="1" s="1"/>
  <c r="F17" i="1" l="1"/>
  <c r="F19" i="1" s="1"/>
  <c r="C5" i="4"/>
  <c r="D5" i="4" s="1"/>
  <c r="F22" i="1" l="1"/>
  <c r="F20" i="1"/>
  <c r="F31" i="1" l="1"/>
  <c r="F33" i="1" s="1"/>
  <c r="F35" i="1" s="1"/>
  <c r="F37" i="1" s="1"/>
</calcChain>
</file>

<file path=xl/sharedStrings.xml><?xml version="1.0" encoding="utf-8"?>
<sst xmlns="http://schemas.openxmlformats.org/spreadsheetml/2006/main" count="184" uniqueCount="139">
  <si>
    <t>Funções</t>
  </si>
  <si>
    <t>Qt/mês</t>
  </si>
  <si>
    <t>Meses</t>
  </si>
  <si>
    <t>Valor Total</t>
  </si>
  <si>
    <t>Anexo B - Demonstrativo da Composição do Fator "k"</t>
  </si>
  <si>
    <t>Demonstrativo do Fator "k"</t>
  </si>
  <si>
    <t>A - Encargos Sociais</t>
  </si>
  <si>
    <t>Grupo A</t>
  </si>
  <si>
    <t>INSS</t>
  </si>
  <si>
    <t>SESC</t>
  </si>
  <si>
    <t>SENAC</t>
  </si>
  <si>
    <t>INCRA</t>
  </si>
  <si>
    <t>Salário Educação</t>
  </si>
  <si>
    <t>FGTS</t>
  </si>
  <si>
    <t>Seguro de Acidentes / INSS (7112-0/00)</t>
  </si>
  <si>
    <t>SEBRAE</t>
  </si>
  <si>
    <t>Férias e Feriados</t>
  </si>
  <si>
    <t>Auxílio Doença</t>
  </si>
  <si>
    <t>Licença Paternidade</t>
  </si>
  <si>
    <t>13º Salário</t>
  </si>
  <si>
    <t>Aviso Prévio Indenizado</t>
  </si>
  <si>
    <t>Indenizações</t>
  </si>
  <si>
    <t>Incidência sobre o Grupo A e B</t>
  </si>
  <si>
    <t>Grupo B</t>
  </si>
  <si>
    <t>Grupo C</t>
  </si>
  <si>
    <t>Grupo D</t>
  </si>
  <si>
    <t>B - Administração (Despesas Indiretas)</t>
  </si>
  <si>
    <t>Direção, Administração Central, Seleção, Treinamento e Manutenção de Pessoal</t>
  </si>
  <si>
    <t>Despesas Gerais de Escritório</t>
  </si>
  <si>
    <t>Despesas Gerais de Escritório, Equipamentos de Informática, Comunicação e Veículos Administrativos</t>
  </si>
  <si>
    <t>Outras Despesas</t>
  </si>
  <si>
    <t>C - Tributos</t>
  </si>
  <si>
    <t>ISS</t>
  </si>
  <si>
    <t>PIS</t>
  </si>
  <si>
    <t>COFINS</t>
  </si>
  <si>
    <t>D - Taxa de Lucro</t>
  </si>
  <si>
    <t>Lucro</t>
  </si>
  <si>
    <r>
      <t>k</t>
    </r>
    <r>
      <rPr>
        <b/>
        <vertAlign val="subscript"/>
        <sz val="10"/>
        <color theme="1"/>
        <rFont val="Century Gothic"/>
        <family val="2"/>
      </rPr>
      <t>1</t>
    </r>
    <r>
      <rPr>
        <b/>
        <sz val="10"/>
        <color theme="1"/>
        <rFont val="Century Gothic"/>
        <family val="2"/>
      </rPr>
      <t>=</t>
    </r>
  </si>
  <si>
    <r>
      <t>k</t>
    </r>
    <r>
      <rPr>
        <b/>
        <vertAlign val="subscript"/>
        <sz val="10"/>
        <color theme="1"/>
        <rFont val="Century Gothic"/>
        <family val="2"/>
      </rPr>
      <t>2</t>
    </r>
    <r>
      <rPr>
        <b/>
        <sz val="10"/>
        <color theme="1"/>
        <rFont val="Century Gothic"/>
        <family val="2"/>
      </rPr>
      <t>=</t>
    </r>
  </si>
  <si>
    <r>
      <t>k</t>
    </r>
    <r>
      <rPr>
        <b/>
        <vertAlign val="subscript"/>
        <sz val="10"/>
        <color theme="1"/>
        <rFont val="Century Gothic"/>
        <family val="2"/>
      </rPr>
      <t>3</t>
    </r>
    <r>
      <rPr>
        <b/>
        <sz val="10"/>
        <color theme="1"/>
        <rFont val="Century Gothic"/>
        <family val="2"/>
      </rPr>
      <t>=</t>
    </r>
  </si>
  <si>
    <r>
      <t>k</t>
    </r>
    <r>
      <rPr>
        <b/>
        <vertAlign val="subscript"/>
        <sz val="10"/>
        <color theme="1"/>
        <rFont val="Century Gothic"/>
        <family val="2"/>
      </rPr>
      <t>4</t>
    </r>
    <r>
      <rPr>
        <b/>
        <sz val="10"/>
        <color theme="1"/>
        <rFont val="Century Gothic"/>
        <family val="2"/>
      </rPr>
      <t>=</t>
    </r>
  </si>
  <si>
    <t>RESUMO</t>
  </si>
  <si>
    <t>Cálculo do Fator "k"</t>
  </si>
  <si>
    <r>
      <t>k= (1+k</t>
    </r>
    <r>
      <rPr>
        <b/>
        <vertAlign val="subscript"/>
        <sz val="10"/>
        <color theme="1"/>
        <rFont val="Century Gothic"/>
        <family val="2"/>
      </rPr>
      <t>1</t>
    </r>
    <r>
      <rPr>
        <b/>
        <sz val="10"/>
        <color theme="1"/>
        <rFont val="Century Gothic"/>
        <family val="2"/>
      </rPr>
      <t>) x (1+k</t>
    </r>
    <r>
      <rPr>
        <b/>
        <vertAlign val="subscript"/>
        <sz val="10"/>
        <color theme="1"/>
        <rFont val="Century Gothic"/>
        <family val="2"/>
      </rPr>
      <t>2</t>
    </r>
    <r>
      <rPr>
        <b/>
        <sz val="10"/>
        <color theme="1"/>
        <rFont val="Century Gothic"/>
        <family val="2"/>
      </rPr>
      <t>) x (1+k</t>
    </r>
    <r>
      <rPr>
        <b/>
        <vertAlign val="subscript"/>
        <sz val="10"/>
        <color theme="1"/>
        <rFont val="Century Gothic"/>
        <family val="2"/>
      </rPr>
      <t>4</t>
    </r>
    <r>
      <rPr>
        <b/>
        <sz val="10"/>
        <color theme="1"/>
        <rFont val="Century Gothic"/>
        <family val="2"/>
      </rPr>
      <t>) / (1-k</t>
    </r>
    <r>
      <rPr>
        <b/>
        <vertAlign val="subscript"/>
        <sz val="10"/>
        <color theme="1"/>
        <rFont val="Century Gothic"/>
        <family val="2"/>
      </rPr>
      <t>3</t>
    </r>
    <r>
      <rPr>
        <b/>
        <sz val="10"/>
        <color theme="1"/>
        <rFont val="Century Gothic"/>
        <family val="2"/>
      </rPr>
      <t>)</t>
    </r>
  </si>
  <si>
    <r>
      <t>k</t>
    </r>
    <r>
      <rPr>
        <b/>
        <vertAlign val="subscript"/>
        <sz val="10"/>
        <color theme="1"/>
        <rFont val="Century Gothic"/>
        <family val="2"/>
      </rPr>
      <t xml:space="preserve">1 </t>
    </r>
    <r>
      <rPr>
        <sz val="10"/>
        <color theme="1"/>
        <rFont val="Century Gothic"/>
        <family val="2"/>
      </rPr>
      <t>(Encargos Sociais)</t>
    </r>
  </si>
  <si>
    <r>
      <t>k</t>
    </r>
    <r>
      <rPr>
        <b/>
        <vertAlign val="subscript"/>
        <sz val="10"/>
        <color theme="1"/>
        <rFont val="Century Gothic"/>
        <family val="2"/>
      </rPr>
      <t>2</t>
    </r>
    <r>
      <rPr>
        <sz val="10"/>
        <color theme="1"/>
        <rFont val="Century Gothic"/>
        <family val="2"/>
      </rPr>
      <t xml:space="preserve"> (Administração e Despesas Indiretas)</t>
    </r>
  </si>
  <si>
    <r>
      <t>k</t>
    </r>
    <r>
      <rPr>
        <b/>
        <vertAlign val="subscript"/>
        <sz val="10"/>
        <color theme="1"/>
        <rFont val="Century Gothic"/>
        <family val="2"/>
      </rPr>
      <t xml:space="preserve">3 </t>
    </r>
    <r>
      <rPr>
        <sz val="10"/>
        <color theme="1"/>
        <rFont val="Century Gothic"/>
        <family val="2"/>
      </rPr>
      <t>(Tributos)</t>
    </r>
  </si>
  <si>
    <r>
      <t>k</t>
    </r>
    <r>
      <rPr>
        <b/>
        <vertAlign val="subscript"/>
        <sz val="10"/>
        <color theme="1"/>
        <rFont val="Century Gothic"/>
        <family val="2"/>
      </rPr>
      <t>4</t>
    </r>
    <r>
      <rPr>
        <sz val="10"/>
        <color theme="1"/>
        <rFont val="Century Gothic"/>
        <family val="2"/>
      </rPr>
      <t xml:space="preserve"> (Taxa de Lucro)</t>
    </r>
  </si>
  <si>
    <t>Fator "k"=</t>
  </si>
  <si>
    <t>Coordenador Geral</t>
  </si>
  <si>
    <t>Função</t>
  </si>
  <si>
    <t>Salário Base</t>
  </si>
  <si>
    <t>Consultor</t>
  </si>
  <si>
    <t>Profissional - Nível Superior Pleno</t>
  </si>
  <si>
    <t>Encarregado Administrativo</t>
  </si>
  <si>
    <t>Hora</t>
  </si>
  <si>
    <t>Mensal</t>
  </si>
  <si>
    <t>Técnico Especializado - Sênior</t>
  </si>
  <si>
    <t>Técnico Especializado - Pleno</t>
  </si>
  <si>
    <t>Programador - Pleno</t>
  </si>
  <si>
    <t>Secretária</t>
  </si>
  <si>
    <t>H</t>
  </si>
  <si>
    <t>Redutor</t>
  </si>
  <si>
    <t>k</t>
  </si>
  <si>
    <t>Tarifa Básica</t>
  </si>
  <si>
    <t>Arquiteto/urbanista pleno</t>
  </si>
  <si>
    <t>Engenheiro civil pleno</t>
  </si>
  <si>
    <t>Engenherio ambiental pleno</t>
  </si>
  <si>
    <t>Geólogo pleno</t>
  </si>
  <si>
    <t>Engenheiro florestal / biólogo pleno</t>
  </si>
  <si>
    <t>Equipe Técnica e Administrativa</t>
  </si>
  <si>
    <t>Profissional - Nível Superior Sênior</t>
  </si>
  <si>
    <t>Técnico Especializado - Júnior</t>
  </si>
  <si>
    <t>DNIT</t>
  </si>
  <si>
    <t>Servente/contínuo</t>
  </si>
  <si>
    <t>vigia</t>
  </si>
  <si>
    <t>Salário/mês</t>
  </si>
  <si>
    <t>Custos Administrativos</t>
  </si>
  <si>
    <t>Despesas Gerais</t>
  </si>
  <si>
    <t>Locação de Container</t>
  </si>
  <si>
    <t>Locação de veículo sedan com combustível</t>
  </si>
  <si>
    <t>Mobiliário</t>
  </si>
  <si>
    <t>Vigias</t>
  </si>
  <si>
    <t>SOMA</t>
  </si>
  <si>
    <t>Remuneração da empresa</t>
  </si>
  <si>
    <t>Despesas fiscais</t>
  </si>
  <si>
    <t>TOTAL</t>
  </si>
  <si>
    <t>NP</t>
  </si>
  <si>
    <t>Pmáx</t>
  </si>
  <si>
    <t>Pmin</t>
  </si>
  <si>
    <t>VP</t>
  </si>
  <si>
    <t>CONSULTOR ESPECIAL</t>
  </si>
  <si>
    <t>Mês</t>
  </si>
  <si>
    <t>COORDENADOR</t>
  </si>
  <si>
    <t>ENGENHEIRO/PROFISSIONAL SÊNIOR</t>
  </si>
  <si>
    <t>ENGENHEIRO/PROFISSIONAL PLENO</t>
  </si>
  <si>
    <t>ENGENHEIRO/PROFISSIONAL JÚNIOR</t>
  </si>
  <si>
    <t>ENGENHEIRO/PROFISSIONAL AUXILIAR</t>
  </si>
  <si>
    <t>TÉCNICO ESPECIAL</t>
  </si>
  <si>
    <t>TÉCNICO SÊNIOR</t>
  </si>
  <si>
    <t>TÉCNICO PLENO</t>
  </si>
  <si>
    <t>TÉCNICO JÚNIOR</t>
  </si>
  <si>
    <t>TÉCNICO AUXILIAR</t>
  </si>
  <si>
    <t>CHEFE DE ESCRITÓRIO</t>
  </si>
  <si>
    <t>SECRETÁRIA</t>
  </si>
  <si>
    <t>AUXILIAR DE ESCRITÓRIO/DE CAMPO/MOTORISTA</t>
  </si>
  <si>
    <t>SERVENTES/CONTÍNUOS</t>
  </si>
  <si>
    <t>VIGIAS</t>
  </si>
  <si>
    <t>SEDAN - 71 A 115 CV</t>
  </si>
  <si>
    <t>CAMINHONETE - 71 A 115 CV</t>
  </si>
  <si>
    <t>CAMINHONETE - 140A 165 CV</t>
  </si>
  <si>
    <t>VAN - 120 A 140 CV</t>
  </si>
  <si>
    <t>CAMINHÃO PARA VIGA BENKELMAN</t>
  </si>
  <si>
    <t>INSTRUMENTAL DE TOPOGRAFIA</t>
  </si>
  <si>
    <t>GPS</t>
  </si>
  <si>
    <t>VIGA BENKELMAN</t>
  </si>
  <si>
    <t>FALLING WEIGHT DEFLECTOMETER - FWD</t>
  </si>
  <si>
    <t>INTEGRADOR MAYSMETER</t>
  </si>
  <si>
    <t>LABORATÓRIO DE SOLOS</t>
  </si>
  <si>
    <t>LABORATÓRIO DE BETUME</t>
  </si>
  <si>
    <t>LABORATÓRIO DE CONCRETO</t>
  </si>
  <si>
    <t>ESCRITÓRIO</t>
  </si>
  <si>
    <t>CASA PARA ENGENHEIRO</t>
  </si>
  <si>
    <t>ALOJAMENTO PARA PESSOAL</t>
  </si>
  <si>
    <t>DE ESCRITÓRIO</t>
  </si>
  <si>
    <t>DE ALOJAMENTO P/ PESSOAL</t>
  </si>
  <si>
    <r>
      <t>Encargos</t>
    </r>
    <r>
      <rPr>
        <sz val="10"/>
        <color theme="1"/>
        <rFont val="Century Gothic"/>
        <family val="2"/>
      </rPr>
      <t xml:space="preserve"> </t>
    </r>
    <r>
      <rPr>
        <b/>
        <sz val="10"/>
        <color theme="1"/>
        <rFont val="Century Gothic"/>
        <family val="2"/>
      </rPr>
      <t>Sociais</t>
    </r>
  </si>
  <si>
    <t>Profissional da área de arqueologia</t>
  </si>
  <si>
    <t>DNIT - Data base: Ago/2013</t>
  </si>
  <si>
    <t>Técnico de nível médio em construção civil</t>
  </si>
  <si>
    <t>Imagens de satélite</t>
  </si>
  <si>
    <t>-</t>
  </si>
  <si>
    <t>BDI</t>
  </si>
  <si>
    <t>Referências utilizadas:</t>
  </si>
  <si>
    <t>Encargos sociais embutidos no valor da hora técnica</t>
  </si>
  <si>
    <t>BDI - Acórdão 325/2007 - TCU (valor médio proposto_item 11)</t>
  </si>
  <si>
    <r>
      <t xml:space="preserve">SINAPI - </t>
    </r>
    <r>
      <rPr>
        <sz val="8"/>
        <rFont val="Verdana"/>
        <family val="2"/>
      </rPr>
      <t>Sistema Nacional de Pesquisa de Custos e Índices da Construção Civil - CEF (set/2013)</t>
    </r>
  </si>
  <si>
    <t>PLANILHA ORÇAMENTÁRIA</t>
  </si>
  <si>
    <t>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</si>
</sst>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.0"/>
    <numFmt numFmtId="165" formatCode="_-* #,##0.00000_-;\-* #,##0.00000_-;_-* &quot;-&quot;??_-;_-@_-"/>
    <numFmt numFmtId="166" formatCode="0.0%"/>
  </numFmts>
  <fonts count="10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vertAlign val="subscript"/>
      <sz val="10"/>
      <color theme="1"/>
      <name val="Century Gothic"/>
      <family val="2"/>
    </font>
    <font>
      <b/>
      <sz val="16"/>
      <color theme="1"/>
      <name val="Century Gothic"/>
      <family val="2"/>
    </font>
    <font>
      <sz val="8"/>
      <name val="Arial"/>
      <family val="2"/>
    </font>
    <font>
      <sz val="8"/>
      <color theme="1"/>
      <name val="Century Gothic"/>
      <family val="2"/>
    </font>
    <font>
      <sz val="8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4" fontId="0" fillId="0" borderId="0" xfId="0" applyNumberFormat="1"/>
    <xf numFmtId="4" fontId="4" fillId="0" borderId="0" xfId="0" applyNumberFormat="1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0" fillId="3" borderId="0" xfId="0" applyFill="1"/>
    <xf numFmtId="4" fontId="0" fillId="3" borderId="0" xfId="0" applyNumberFormat="1" applyFill="1"/>
    <xf numFmtId="4" fontId="4" fillId="3" borderId="0" xfId="0" applyNumberFormat="1" applyFont="1" applyFill="1" applyAlignment="1">
      <alignment horizontal="right"/>
    </xf>
    <xf numFmtId="4" fontId="4" fillId="3" borderId="0" xfId="0" applyNumberFormat="1" applyFont="1" applyFill="1"/>
    <xf numFmtId="4" fontId="4" fillId="3" borderId="0" xfId="0" applyNumberFormat="1" applyFont="1" applyFill="1" applyAlignment="1">
      <alignment horizontal="center"/>
    </xf>
    <xf numFmtId="4" fontId="0" fillId="0" borderId="4" xfId="0" applyNumberFormat="1" applyBorder="1"/>
    <xf numFmtId="4" fontId="0" fillId="0" borderId="5" xfId="0" applyNumberFormat="1" applyBorder="1"/>
    <xf numFmtId="0" fontId="4" fillId="0" borderId="7" xfId="0" applyFont="1" applyBorder="1"/>
    <xf numFmtId="0" fontId="0" fillId="0" borderId="8" xfId="0" applyBorder="1" applyAlignment="1">
      <alignment horizontal="center"/>
    </xf>
    <xf numFmtId="0" fontId="0" fillId="0" borderId="8" xfId="0" applyBorder="1"/>
    <xf numFmtId="4" fontId="0" fillId="0" borderId="8" xfId="0" applyNumberFormat="1" applyBorder="1" applyAlignment="1">
      <alignment horizontal="center"/>
    </xf>
    <xf numFmtId="0" fontId="4" fillId="0" borderId="1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4" fontId="0" fillId="0" borderId="0" xfId="0" applyNumberFormat="1" applyBorder="1" applyAlignment="1">
      <alignment horizontal="center"/>
    </xf>
    <xf numFmtId="0" fontId="4" fillId="0" borderId="12" xfId="0" applyFont="1" applyBorder="1"/>
    <xf numFmtId="0" fontId="0" fillId="0" borderId="13" xfId="0" applyBorder="1" applyAlignment="1">
      <alignment horizontal="center"/>
    </xf>
    <xf numFmtId="0" fontId="0" fillId="0" borderId="13" xfId="0" applyBorder="1"/>
    <xf numFmtId="4" fontId="0" fillId="0" borderId="13" xfId="0" applyNumberFormat="1" applyBorder="1" applyAlignment="1">
      <alignment horizontal="center"/>
    </xf>
    <xf numFmtId="0" fontId="4" fillId="0" borderId="15" xfId="0" applyFont="1" applyBorder="1"/>
    <xf numFmtId="0" fontId="0" fillId="0" borderId="16" xfId="0" applyBorder="1" applyAlignment="1">
      <alignment horizontal="center"/>
    </xf>
    <xf numFmtId="0" fontId="0" fillId="0" borderId="16" xfId="0" applyBorder="1"/>
    <xf numFmtId="4" fontId="0" fillId="0" borderId="16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18" xfId="0" applyNumberFormat="1" applyBorder="1"/>
    <xf numFmtId="0" fontId="0" fillId="0" borderId="7" xfId="0" applyBorder="1"/>
    <xf numFmtId="4" fontId="0" fillId="0" borderId="8" xfId="0" applyNumberFormat="1" applyBorder="1"/>
    <xf numFmtId="0" fontId="0" fillId="0" borderId="10" xfId="0" applyBorder="1"/>
    <xf numFmtId="4" fontId="0" fillId="0" borderId="0" xfId="0" applyNumberFormat="1" applyBorder="1"/>
    <xf numFmtId="0" fontId="0" fillId="0" borderId="12" xfId="0" applyBorder="1"/>
    <xf numFmtId="4" fontId="0" fillId="0" borderId="13" xfId="0" applyNumberFormat="1" applyBorder="1"/>
    <xf numFmtId="0" fontId="0" fillId="0" borderId="6" xfId="0" applyBorder="1"/>
    <xf numFmtId="0" fontId="0" fillId="0" borderId="19" xfId="0" applyBorder="1"/>
    <xf numFmtId="4" fontId="0" fillId="0" borderId="19" xfId="0" applyNumberFormat="1" applyBorder="1"/>
    <xf numFmtId="4" fontId="4" fillId="0" borderId="20" xfId="0" applyNumberFormat="1" applyFont="1" applyBorder="1" applyAlignment="1">
      <alignment horizontal="center"/>
    </xf>
    <xf numFmtId="2" fontId="4" fillId="3" borderId="0" xfId="0" applyNumberFormat="1" applyFont="1" applyFill="1"/>
    <xf numFmtId="43" fontId="4" fillId="0" borderId="0" xfId="1" applyFont="1" applyAlignment="1">
      <alignment horizontal="center"/>
    </xf>
    <xf numFmtId="43" fontId="0" fillId="0" borderId="0" xfId="1" applyFont="1"/>
    <xf numFmtId="43" fontId="0" fillId="0" borderId="0" xfId="0" applyNumberFormat="1"/>
    <xf numFmtId="0" fontId="0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43" fontId="4" fillId="0" borderId="0" xfId="1" applyFont="1"/>
    <xf numFmtId="43" fontId="4" fillId="5" borderId="21" xfId="1" applyFont="1" applyFill="1" applyBorder="1" applyAlignment="1">
      <alignment horizontal="center"/>
    </xf>
    <xf numFmtId="43" fontId="4" fillId="6" borderId="0" xfId="1" applyFont="1" applyFill="1"/>
    <xf numFmtId="0" fontId="4" fillId="0" borderId="0" xfId="0" applyFont="1" applyAlignment="1">
      <alignment horizontal="center"/>
    </xf>
    <xf numFmtId="0" fontId="0" fillId="7" borderId="0" xfId="0" applyFill="1"/>
    <xf numFmtId="43" fontId="0" fillId="7" borderId="0" xfId="0" applyNumberFormat="1" applyFill="1"/>
    <xf numFmtId="0" fontId="0" fillId="7" borderId="0" xfId="0" applyFill="1" applyAlignment="1">
      <alignment horizontal="center"/>
    </xf>
    <xf numFmtId="43" fontId="4" fillId="0" borderId="0" xfId="0" applyNumberFormat="1" applyFont="1"/>
    <xf numFmtId="10" fontId="0" fillId="0" borderId="0" xfId="0" applyNumberFormat="1"/>
    <xf numFmtId="9" fontId="0" fillId="0" borderId="0" xfId="0" applyNumberFormat="1"/>
    <xf numFmtId="43" fontId="0" fillId="0" borderId="0" xfId="0" applyNumberFormat="1" applyFont="1"/>
    <xf numFmtId="2" fontId="0" fillId="0" borderId="0" xfId="0" applyNumberFormat="1"/>
    <xf numFmtId="164" fontId="0" fillId="0" borderId="0" xfId="0" applyNumberFormat="1"/>
    <xf numFmtId="0" fontId="4" fillId="5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0" fillId="7" borderId="0" xfId="0" applyFill="1" applyAlignment="1">
      <alignment wrapText="1"/>
    </xf>
    <xf numFmtId="0" fontId="1" fillId="9" borderId="0" xfId="2" applyAlignment="1">
      <alignment horizontal="center"/>
    </xf>
    <xf numFmtId="0" fontId="1" fillId="9" borderId="0" xfId="2"/>
    <xf numFmtId="165" fontId="0" fillId="0" borderId="0" xfId="0" applyNumberFormat="1"/>
    <xf numFmtId="43" fontId="4" fillId="10" borderId="0" xfId="3" applyNumberFormat="1" applyFont="1"/>
    <xf numFmtId="43" fontId="0" fillId="0" borderId="0" xfId="0" applyNumberFormat="1" applyFill="1"/>
    <xf numFmtId="0" fontId="4" fillId="0" borderId="0" xfId="0" applyFont="1" applyAlignment="1">
      <alignment horizontal="center"/>
    </xf>
    <xf numFmtId="43" fontId="0" fillId="0" borderId="0" xfId="0" applyNumberFormat="1" applyFill="1" applyAlignment="1">
      <alignment horizontal="center"/>
    </xf>
    <xf numFmtId="0" fontId="0" fillId="0" borderId="0" xfId="0" applyFill="1"/>
    <xf numFmtId="0" fontId="8" fillId="0" borderId="0" xfId="0" applyFont="1" applyFill="1"/>
    <xf numFmtId="0" fontId="7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wrapText="1"/>
    </xf>
    <xf numFmtId="43" fontId="4" fillId="0" borderId="0" xfId="0" applyNumberFormat="1" applyFont="1" applyFill="1"/>
    <xf numFmtId="4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4" fillId="2" borderId="0" xfId="0" applyFont="1" applyFill="1" applyAlignment="1">
      <alignment horizontal="left"/>
    </xf>
    <xf numFmtId="4" fontId="4" fillId="0" borderId="1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Fill="1" applyAlignment="1"/>
  </cellXfs>
  <cellStyles count="4">
    <cellStyle name="20% - Ênfase1" xfId="2" builtinId="30"/>
    <cellStyle name="40% - Ênfase1" xfId="3" builtinId="31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219075</xdr:colOff>
      <xdr:row>6</xdr:row>
      <xdr:rowOff>9525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42900"/>
          <a:ext cx="204787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workbookViewId="0">
      <selection activeCell="B27" sqref="B27"/>
    </sheetView>
  </sheetViews>
  <sheetFormatPr defaultRowHeight="13.5" x14ac:dyDescent="0.25"/>
  <cols>
    <col min="1" max="1" width="31.5703125" style="47" bestFit="1" customWidth="1"/>
    <col min="2" max="2" width="15.28515625" style="47" customWidth="1"/>
    <col min="3" max="3" width="13.42578125" style="47" customWidth="1"/>
    <col min="4" max="4" width="12.5703125" style="47" bestFit="1" customWidth="1"/>
    <col min="5" max="9" width="9.140625" style="47"/>
    <col min="10" max="10" width="10.28515625" style="47" bestFit="1" customWidth="1"/>
    <col min="11" max="16384" width="9.140625" style="47"/>
  </cols>
  <sheetData>
    <row r="1" spans="1:11" x14ac:dyDescent="0.25">
      <c r="A1" s="51" t="s">
        <v>73</v>
      </c>
      <c r="F1" s="46" t="s">
        <v>63</v>
      </c>
      <c r="G1" s="53">
        <f>'Anexo B - k'!F51</f>
        <v>3.0562971849315073</v>
      </c>
    </row>
    <row r="2" spans="1:11" x14ac:dyDescent="0.25">
      <c r="F2" s="51" t="s">
        <v>62</v>
      </c>
      <c r="G2" s="52">
        <v>1</v>
      </c>
    </row>
    <row r="3" spans="1:11" x14ac:dyDescent="0.25">
      <c r="A3" s="46" t="s">
        <v>50</v>
      </c>
      <c r="B3" s="46" t="s">
        <v>64</v>
      </c>
      <c r="C3" s="46" t="s">
        <v>51</v>
      </c>
      <c r="D3" s="46" t="s">
        <v>51</v>
      </c>
    </row>
    <row r="4" spans="1:11" x14ac:dyDescent="0.25">
      <c r="A4" s="46"/>
      <c r="B4" s="46" t="s">
        <v>61</v>
      </c>
      <c r="C4" s="46" t="s">
        <v>55</v>
      </c>
      <c r="D4" s="46" t="s">
        <v>56</v>
      </c>
    </row>
    <row r="5" spans="1:11" x14ac:dyDescent="0.25">
      <c r="A5" s="47" t="s">
        <v>49</v>
      </c>
      <c r="B5" s="47">
        <v>256.69639941543096</v>
      </c>
      <c r="C5" s="47">
        <f>B5/$G$1</f>
        <v>83.98934523809524</v>
      </c>
      <c r="D5" s="47">
        <f t="shared" ref="D5:D10" si="0">C5*176</f>
        <v>14782.124761904763</v>
      </c>
      <c r="G5" s="47">
        <v>291.68</v>
      </c>
      <c r="H5" s="47">
        <f>G5/$G$1</f>
        <v>95.435745397428249</v>
      </c>
      <c r="J5" s="47">
        <v>14110.21</v>
      </c>
      <c r="K5" s="47">
        <f>J5/168*'Anexo B - k'!$F$51</f>
        <v>256.69639941543096</v>
      </c>
    </row>
    <row r="6" spans="1:11" x14ac:dyDescent="0.25">
      <c r="A6" s="47" t="s">
        <v>52</v>
      </c>
      <c r="B6" s="47">
        <v>295.38621101744008</v>
      </c>
      <c r="C6" s="47">
        <f t="shared" ref="C6:C15" si="1">G6/$G$1</f>
        <v>94.778086839252069</v>
      </c>
      <c r="D6" s="47">
        <f t="shared" si="0"/>
        <v>16680.943283708366</v>
      </c>
      <c r="G6" s="47">
        <v>289.67</v>
      </c>
      <c r="H6" s="47">
        <f t="shared" ref="H6:H15" si="2">G6/$G$1</f>
        <v>94.778086839252069</v>
      </c>
      <c r="J6" s="47">
        <v>16236.93</v>
      </c>
      <c r="K6" s="47">
        <f>J6/168*'Anexo B - k'!$F$51</f>
        <v>295.38621101744008</v>
      </c>
    </row>
    <row r="7" spans="1:11" x14ac:dyDescent="0.25">
      <c r="A7" s="47" t="s">
        <v>71</v>
      </c>
      <c r="B7" s="47">
        <v>202.267203078379</v>
      </c>
      <c r="C7" s="47">
        <f t="shared" si="1"/>
        <v>80.626976072525608</v>
      </c>
      <c r="D7" s="47">
        <f t="shared" si="0"/>
        <v>14190.347788764508</v>
      </c>
      <c r="G7" s="47">
        <v>246.42</v>
      </c>
      <c r="H7" s="47">
        <f t="shared" si="2"/>
        <v>80.626976072525608</v>
      </c>
      <c r="J7" s="47">
        <v>11118.32</v>
      </c>
      <c r="K7" s="47">
        <f>J7/168*'Anexo B - k'!$F$51</f>
        <v>202.267203078379</v>
      </c>
    </row>
    <row r="8" spans="1:11" x14ac:dyDescent="0.25">
      <c r="A8" s="47" t="s">
        <v>53</v>
      </c>
      <c r="B8" s="47">
        <v>158.23851329266839</v>
      </c>
      <c r="C8" s="47">
        <f t="shared" si="1"/>
        <v>54.297730213601263</v>
      </c>
      <c r="D8" s="47">
        <f t="shared" si="0"/>
        <v>9556.4005175938219</v>
      </c>
      <c r="G8" s="47">
        <v>165.95</v>
      </c>
      <c r="H8" s="47">
        <f t="shared" si="2"/>
        <v>54.297730213601263</v>
      </c>
      <c r="J8" s="47">
        <v>8698.1299999999992</v>
      </c>
      <c r="K8" s="47">
        <f>J8/168*'Anexo B - k'!$F$51</f>
        <v>158.23851329266839</v>
      </c>
    </row>
    <row r="9" spans="1:11" x14ac:dyDescent="0.25">
      <c r="A9" s="47" t="s">
        <v>59</v>
      </c>
      <c r="B9" s="47">
        <v>158.23851329266839</v>
      </c>
      <c r="C9" s="47">
        <f t="shared" si="1"/>
        <v>37.614143207927697</v>
      </c>
      <c r="D9" s="47">
        <f t="shared" si="0"/>
        <v>6620.0892045952751</v>
      </c>
      <c r="G9" s="47">
        <v>114.96</v>
      </c>
      <c r="H9" s="47">
        <f t="shared" si="2"/>
        <v>37.614143207927697</v>
      </c>
      <c r="J9" s="47">
        <f>J8</f>
        <v>8698.1299999999992</v>
      </c>
      <c r="K9" s="47">
        <f>J9/168*'Anexo B - k'!$F$51</f>
        <v>158.23851329266839</v>
      </c>
    </row>
    <row r="10" spans="1:11" x14ac:dyDescent="0.25">
      <c r="A10" s="47" t="s">
        <v>57</v>
      </c>
      <c r="B10" s="47">
        <v>69.941723775094189</v>
      </c>
      <c r="C10" s="47">
        <f t="shared" si="1"/>
        <v>24.686735430046493</v>
      </c>
      <c r="D10" s="47">
        <f t="shared" si="0"/>
        <v>4344.8654356881825</v>
      </c>
      <c r="G10" s="47">
        <v>75.45</v>
      </c>
      <c r="H10" s="47">
        <f t="shared" si="2"/>
        <v>24.686735430046493</v>
      </c>
      <c r="J10" s="47">
        <v>3844.59</v>
      </c>
      <c r="K10" s="47">
        <f>J10/168*'Anexo B - k'!$F$51</f>
        <v>69.941723775094189</v>
      </c>
    </row>
    <row r="11" spans="1:11" x14ac:dyDescent="0.25">
      <c r="A11" s="47" t="s">
        <v>58</v>
      </c>
      <c r="B11" s="47">
        <v>52.893588924075353</v>
      </c>
      <c r="C11" s="47">
        <f t="shared" si="1"/>
        <v>21.535863830426244</v>
      </c>
      <c r="D11" s="47">
        <f t="shared" ref="D11" si="3">C11*176</f>
        <v>3790.3120341550189</v>
      </c>
      <c r="G11" s="47">
        <v>65.819999999999993</v>
      </c>
      <c r="H11" s="47">
        <f t="shared" si="2"/>
        <v>21.535863830426244</v>
      </c>
      <c r="J11" s="47">
        <v>2907.48</v>
      </c>
      <c r="K11" s="47">
        <f>J11/168*'Anexo B - k'!$F$51</f>
        <v>52.893588924075353</v>
      </c>
    </row>
    <row r="12" spans="1:11" x14ac:dyDescent="0.25">
      <c r="A12" s="47" t="s">
        <v>72</v>
      </c>
      <c r="B12" s="47">
        <v>42.454332890567933</v>
      </c>
      <c r="J12" s="47">
        <v>2333.65</v>
      </c>
      <c r="K12" s="47">
        <f>J12/168*'Anexo B - k'!$F$51</f>
        <v>42.454332890567933</v>
      </c>
    </row>
    <row r="13" spans="1:11" x14ac:dyDescent="0.25">
      <c r="A13" s="47" t="s">
        <v>60</v>
      </c>
      <c r="B13" s="47">
        <v>44.120924468613019</v>
      </c>
      <c r="C13" s="47">
        <f t="shared" si="1"/>
        <v>23.29943578493851</v>
      </c>
      <c r="D13" s="47">
        <f>C13*176</f>
        <v>4100.7006981491777</v>
      </c>
      <c r="G13" s="47">
        <v>71.209999999999994</v>
      </c>
      <c r="H13" s="47">
        <f t="shared" si="2"/>
        <v>23.29943578493851</v>
      </c>
      <c r="J13" s="47">
        <v>2425.2600000000002</v>
      </c>
      <c r="K13" s="47">
        <f>J13/168*'Anexo B - k'!$F$51</f>
        <v>44.120924468613019</v>
      </c>
    </row>
    <row r="14" spans="1:11" x14ac:dyDescent="0.25">
      <c r="A14" s="47" t="s">
        <v>54</v>
      </c>
      <c r="B14" s="47">
        <v>73.472110868593049</v>
      </c>
      <c r="C14" s="47">
        <f t="shared" si="1"/>
        <v>17.913833860769323</v>
      </c>
      <c r="D14" s="47">
        <f>C14*176</f>
        <v>3152.8347594954007</v>
      </c>
      <c r="G14" s="47">
        <v>54.75</v>
      </c>
      <c r="H14" s="47">
        <f t="shared" si="2"/>
        <v>17.913833860769323</v>
      </c>
      <c r="J14" s="47">
        <v>4038.65</v>
      </c>
      <c r="K14" s="47">
        <f>J14/168*'Anexo B - k'!$F$51</f>
        <v>73.472110868593049</v>
      </c>
    </row>
    <row r="15" spans="1:11" x14ac:dyDescent="0.25">
      <c r="A15" s="47" t="s">
        <v>74</v>
      </c>
      <c r="B15" s="47">
        <v>24.850606872716899</v>
      </c>
      <c r="C15" s="47">
        <f t="shared" si="1"/>
        <v>10.879177641471781</v>
      </c>
      <c r="D15" s="47">
        <f>C15*176</f>
        <v>1914.7352648990334</v>
      </c>
      <c r="G15" s="47">
        <v>33.25</v>
      </c>
      <c r="H15" s="47">
        <f t="shared" si="2"/>
        <v>10.879177641471781</v>
      </c>
      <c r="J15" s="47">
        <v>1366</v>
      </c>
      <c r="K15" s="47">
        <f>J15/168*'Anexo B - k'!$F$51</f>
        <v>24.850606872716899</v>
      </c>
    </row>
    <row r="16" spans="1:11" x14ac:dyDescent="0.25">
      <c r="A16" s="47" t="s">
        <v>75</v>
      </c>
      <c r="B16" s="47">
        <v>25.327243695605024</v>
      </c>
      <c r="J16" s="47">
        <v>1392.2</v>
      </c>
      <c r="K16" s="47">
        <f>J16/168*'Anexo B - k'!$F$51</f>
        <v>25.327243695605024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1"/>
  <sheetViews>
    <sheetView showGridLines="0" zoomScale="110" zoomScaleNormal="110" workbookViewId="0">
      <selection activeCell="D6" sqref="D6:D16"/>
    </sheetView>
  </sheetViews>
  <sheetFormatPr defaultRowHeight="13.5" x14ac:dyDescent="0.25"/>
  <cols>
    <col min="2" max="2" width="51.7109375" bestFit="1" customWidth="1"/>
    <col min="3" max="3" width="12.28515625" bestFit="1" customWidth="1"/>
    <col min="4" max="4" width="8" bestFit="1" customWidth="1"/>
    <col min="5" max="5" width="6.85546875" bestFit="1" customWidth="1"/>
    <col min="6" max="6" width="15.7109375" style="1" customWidth="1"/>
    <col min="7" max="7" width="7.42578125" customWidth="1"/>
    <col min="8" max="9" width="11.28515625" bestFit="1" customWidth="1"/>
    <col min="12" max="12" width="10.28515625" bestFit="1" customWidth="1"/>
  </cols>
  <sheetData>
    <row r="2" spans="2:10" x14ac:dyDescent="0.25">
      <c r="B2" s="2" t="s">
        <v>128</v>
      </c>
    </row>
    <row r="3" spans="2:10" x14ac:dyDescent="0.25">
      <c r="B3" s="50" t="s">
        <v>0</v>
      </c>
      <c r="C3" s="50" t="s">
        <v>76</v>
      </c>
      <c r="D3" s="50" t="s">
        <v>1</v>
      </c>
      <c r="E3" s="50" t="s">
        <v>2</v>
      </c>
      <c r="F3" s="50" t="s">
        <v>3</v>
      </c>
    </row>
    <row r="4" spans="2:10" ht="15" x14ac:dyDescent="0.25">
      <c r="B4" s="68"/>
      <c r="C4" s="68"/>
      <c r="D4" s="67"/>
      <c r="E4" s="68"/>
      <c r="F4" s="68"/>
    </row>
    <row r="5" spans="2:10" x14ac:dyDescent="0.25">
      <c r="B5" s="2" t="s">
        <v>70</v>
      </c>
      <c r="D5" s="1"/>
      <c r="F5"/>
    </row>
    <row r="6" spans="2:10" x14ac:dyDescent="0.25">
      <c r="B6" t="s">
        <v>49</v>
      </c>
      <c r="C6" s="3">
        <v>14541.91</v>
      </c>
      <c r="D6" s="1">
        <v>0.3</v>
      </c>
      <c r="E6" s="1">
        <v>24</v>
      </c>
      <c r="F6" s="48">
        <f>C6*D6*E6</f>
        <v>104701.75199999998</v>
      </c>
      <c r="H6" s="48"/>
      <c r="J6" s="69"/>
    </row>
    <row r="7" spans="2:10" s="55" customFormat="1" x14ac:dyDescent="0.25">
      <c r="B7" s="55" t="s">
        <v>65</v>
      </c>
      <c r="C7" s="3">
        <v>8964.24</v>
      </c>
      <c r="D7" s="1">
        <v>0.5</v>
      </c>
      <c r="E7" s="57">
        <f t="shared" ref="E7:E15" si="0">$E$6</f>
        <v>24</v>
      </c>
      <c r="F7" s="48">
        <f t="shared" ref="F7:F15" si="1">C7*D7*E7</f>
        <v>107570.88</v>
      </c>
    </row>
    <row r="8" spans="2:10" s="55" customFormat="1" x14ac:dyDescent="0.25">
      <c r="B8" s="55" t="s">
        <v>66</v>
      </c>
      <c r="C8" s="3">
        <v>8964.24</v>
      </c>
      <c r="D8" s="1">
        <v>0.5</v>
      </c>
      <c r="E8" s="57">
        <f t="shared" si="0"/>
        <v>24</v>
      </c>
      <c r="F8" s="48">
        <f>C8*D8*E8</f>
        <v>107570.88</v>
      </c>
    </row>
    <row r="9" spans="2:10" s="55" customFormat="1" x14ac:dyDescent="0.25">
      <c r="B9" s="55" t="s">
        <v>67</v>
      </c>
      <c r="C9" s="3">
        <v>8964.24</v>
      </c>
      <c r="D9" s="1">
        <v>0.1</v>
      </c>
      <c r="E9" s="57">
        <f t="shared" si="0"/>
        <v>24</v>
      </c>
      <c r="F9" s="48">
        <f t="shared" si="1"/>
        <v>21514.175999999999</v>
      </c>
    </row>
    <row r="10" spans="2:10" s="55" customFormat="1" x14ac:dyDescent="0.25">
      <c r="B10" s="55" t="s">
        <v>68</v>
      </c>
      <c r="C10" s="3">
        <v>8964.24</v>
      </c>
      <c r="D10" s="1">
        <v>0.3</v>
      </c>
      <c r="E10" s="57">
        <f t="shared" si="0"/>
        <v>24</v>
      </c>
      <c r="F10" s="48">
        <f t="shared" si="1"/>
        <v>64542.527999999998</v>
      </c>
    </row>
    <row r="11" spans="2:10" s="55" customFormat="1" x14ac:dyDescent="0.25">
      <c r="B11" s="55" t="s">
        <v>69</v>
      </c>
      <c r="C11" s="3">
        <v>8964.24</v>
      </c>
      <c r="D11" s="1">
        <v>0.3</v>
      </c>
      <c r="E11" s="57">
        <f t="shared" si="0"/>
        <v>24</v>
      </c>
      <c r="F11" s="48">
        <f t="shared" si="1"/>
        <v>64542.527999999998</v>
      </c>
    </row>
    <row r="12" spans="2:10" s="55" customFormat="1" x14ac:dyDescent="0.25">
      <c r="B12" s="66" t="s">
        <v>127</v>
      </c>
      <c r="C12" s="3">
        <v>8964.24</v>
      </c>
      <c r="D12" s="1">
        <v>0.3</v>
      </c>
      <c r="E12" s="57">
        <f t="shared" si="0"/>
        <v>24</v>
      </c>
      <c r="F12" s="48">
        <f t="shared" si="1"/>
        <v>64542.527999999998</v>
      </c>
    </row>
    <row r="13" spans="2:10" s="55" customFormat="1" x14ac:dyDescent="0.25">
      <c r="B13" s="55" t="s">
        <v>129</v>
      </c>
      <c r="C13" s="3">
        <v>3962.22</v>
      </c>
      <c r="D13" s="1">
        <v>1</v>
      </c>
      <c r="E13" s="57">
        <f t="shared" si="0"/>
        <v>24</v>
      </c>
      <c r="F13" s="48">
        <f t="shared" si="1"/>
        <v>95093.28</v>
      </c>
    </row>
    <row r="14" spans="2:10" x14ac:dyDescent="0.25">
      <c r="B14" t="str">
        <f>'Salários Base'!A15</f>
        <v>Servente/contínuo</v>
      </c>
      <c r="C14" s="3">
        <v>1407.79</v>
      </c>
      <c r="D14" s="1">
        <v>0.7</v>
      </c>
      <c r="E14" s="1">
        <f t="shared" si="0"/>
        <v>24</v>
      </c>
      <c r="F14" s="48">
        <f t="shared" si="1"/>
        <v>23650.871999999996</v>
      </c>
    </row>
    <row r="15" spans="2:10" x14ac:dyDescent="0.25">
      <c r="B15" t="s">
        <v>60</v>
      </c>
      <c r="C15" s="3">
        <v>2499.46</v>
      </c>
      <c r="D15" s="1">
        <v>1</v>
      </c>
      <c r="E15" s="1">
        <f t="shared" si="0"/>
        <v>24</v>
      </c>
      <c r="F15" s="48">
        <f t="shared" si="1"/>
        <v>59987.040000000001</v>
      </c>
    </row>
    <row r="16" spans="2:10" x14ac:dyDescent="0.25">
      <c r="B16" t="s">
        <v>82</v>
      </c>
      <c r="C16" s="3">
        <v>1434.79</v>
      </c>
      <c r="D16" s="1">
        <v>2</v>
      </c>
      <c r="E16" s="1">
        <v>24</v>
      </c>
      <c r="F16" s="48">
        <f t="shared" ref="F16" si="2">C16*D16*E16</f>
        <v>68869.919999999998</v>
      </c>
    </row>
    <row r="17" spans="2:6" x14ac:dyDescent="0.25">
      <c r="D17" s="1"/>
      <c r="F17" s="58">
        <f>SUM(F6:F16)</f>
        <v>782586.38400000008</v>
      </c>
    </row>
    <row r="18" spans="2:6" x14ac:dyDescent="0.25">
      <c r="D18" s="1"/>
      <c r="F18" s="58"/>
    </row>
    <row r="19" spans="2:6" x14ac:dyDescent="0.25">
      <c r="B19" s="2" t="s">
        <v>126</v>
      </c>
      <c r="C19" s="59">
        <v>0.84040000000000004</v>
      </c>
      <c r="D19" s="1"/>
      <c r="F19" s="61">
        <f>F17*C19</f>
        <v>657685.59711360012</v>
      </c>
    </row>
    <row r="20" spans="2:6" x14ac:dyDescent="0.25">
      <c r="D20" s="1"/>
      <c r="F20" s="58">
        <f>SUM(F19:F19)</f>
        <v>657685.59711360012</v>
      </c>
    </row>
    <row r="21" spans="2:6" x14ac:dyDescent="0.25">
      <c r="D21" s="1"/>
      <c r="F21" s="58"/>
    </row>
    <row r="22" spans="2:6" x14ac:dyDescent="0.25">
      <c r="B22" s="2" t="s">
        <v>77</v>
      </c>
      <c r="C22" s="60">
        <v>0.3</v>
      </c>
      <c r="D22" s="1"/>
      <c r="F22" s="58">
        <f>F17*C22</f>
        <v>234775.91520000002</v>
      </c>
    </row>
    <row r="23" spans="2:6" x14ac:dyDescent="0.25">
      <c r="D23" s="1"/>
      <c r="F23" s="58"/>
    </row>
    <row r="24" spans="2:6" x14ac:dyDescent="0.25">
      <c r="B24" s="2" t="s">
        <v>78</v>
      </c>
      <c r="D24" s="1"/>
      <c r="F24" s="58"/>
    </row>
    <row r="25" spans="2:6" x14ac:dyDescent="0.25">
      <c r="B25" t="s">
        <v>79</v>
      </c>
      <c r="C25" s="71">
        <v>600</v>
      </c>
      <c r="D25" s="1">
        <v>2</v>
      </c>
      <c r="E25">
        <v>24</v>
      </c>
      <c r="F25" s="48">
        <f t="shared" ref="F25:F27" si="3">C25*D25*E25</f>
        <v>28800</v>
      </c>
    </row>
    <row r="26" spans="2:6" x14ac:dyDescent="0.25">
      <c r="B26" t="s">
        <v>80</v>
      </c>
      <c r="C26" s="56">
        <v>2659.21</v>
      </c>
      <c r="D26" s="1">
        <v>1</v>
      </c>
      <c r="E26">
        <v>24</v>
      </c>
      <c r="F26" s="48">
        <f t="shared" si="3"/>
        <v>63821.04</v>
      </c>
    </row>
    <row r="27" spans="2:6" x14ac:dyDescent="0.25">
      <c r="B27" t="s">
        <v>81</v>
      </c>
      <c r="C27" s="56">
        <v>642.03</v>
      </c>
      <c r="D27" s="1">
        <v>1</v>
      </c>
      <c r="E27">
        <v>24</v>
      </c>
      <c r="F27" s="48">
        <f t="shared" si="3"/>
        <v>15408.72</v>
      </c>
    </row>
    <row r="28" spans="2:6" x14ac:dyDescent="0.25">
      <c r="C28" s="56"/>
      <c r="D28" s="1"/>
      <c r="F28" s="58"/>
    </row>
    <row r="29" spans="2:6" x14ac:dyDescent="0.25">
      <c r="C29" s="56"/>
      <c r="D29" s="1"/>
      <c r="F29" s="58">
        <f>SUM(F25:F28)</f>
        <v>108029.76000000001</v>
      </c>
    </row>
    <row r="30" spans="2:6" x14ac:dyDescent="0.25">
      <c r="C30" s="56"/>
      <c r="D30" s="1"/>
      <c r="F30" s="58"/>
    </row>
    <row r="31" spans="2:6" x14ac:dyDescent="0.25">
      <c r="B31" t="s">
        <v>83</v>
      </c>
      <c r="C31" s="56"/>
      <c r="D31" s="1"/>
      <c r="F31" s="58">
        <f>SUM(F17,F20,F22,F29)</f>
        <v>1783077.6563136</v>
      </c>
    </row>
    <row r="32" spans="2:6" x14ac:dyDescent="0.25">
      <c r="C32" s="56"/>
      <c r="D32" s="1"/>
      <c r="F32" s="58"/>
    </row>
    <row r="33" spans="2:8" x14ac:dyDescent="0.25">
      <c r="B33" t="s">
        <v>84</v>
      </c>
      <c r="C33" s="60">
        <v>0.12</v>
      </c>
      <c r="D33" s="1"/>
      <c r="F33" s="58">
        <f>C33*F31</f>
        <v>213969.31875763199</v>
      </c>
    </row>
    <row r="34" spans="2:8" x14ac:dyDescent="0.25">
      <c r="D34" s="1"/>
      <c r="F34" s="58"/>
    </row>
    <row r="35" spans="2:8" x14ac:dyDescent="0.25">
      <c r="B35" t="s">
        <v>85</v>
      </c>
      <c r="C35" s="59">
        <v>0.16619999999999999</v>
      </c>
      <c r="D35" s="1"/>
      <c r="F35" s="58">
        <f>SUM(F31,F33)*C35</f>
        <v>331909.20725683874</v>
      </c>
    </row>
    <row r="36" spans="2:8" x14ac:dyDescent="0.25">
      <c r="D36" s="1"/>
      <c r="F36" s="58"/>
    </row>
    <row r="37" spans="2:8" x14ac:dyDescent="0.25">
      <c r="B37" t="s">
        <v>86</v>
      </c>
      <c r="D37" s="1"/>
      <c r="F37" s="70">
        <f>SUM(F31,F33,F35)</f>
        <v>2328956.182328071</v>
      </c>
    </row>
    <row r="38" spans="2:8" x14ac:dyDescent="0.25">
      <c r="H38" s="48"/>
    </row>
    <row r="39" spans="2:8" x14ac:dyDescent="0.25">
      <c r="H39" s="48"/>
    </row>
    <row r="40" spans="2:8" x14ac:dyDescent="0.25">
      <c r="H40" s="48"/>
    </row>
    <row r="41" spans="2:8" x14ac:dyDescent="0.25">
      <c r="H41" s="48"/>
    </row>
    <row r="42" spans="2:8" x14ac:dyDescent="0.25">
      <c r="H42" s="48"/>
    </row>
    <row r="43" spans="2:8" x14ac:dyDescent="0.25">
      <c r="H43" s="48"/>
    </row>
    <row r="44" spans="2:8" x14ac:dyDescent="0.25">
      <c r="E44" s="2"/>
      <c r="H44" s="48"/>
    </row>
    <row r="45" spans="2:8" x14ac:dyDescent="0.25">
      <c r="H45" s="48"/>
    </row>
    <row r="46" spans="2:8" x14ac:dyDescent="0.25">
      <c r="H46" s="48"/>
    </row>
    <row r="47" spans="2:8" x14ac:dyDescent="0.25">
      <c r="H47" s="48"/>
    </row>
    <row r="48" spans="2:8" x14ac:dyDescent="0.25">
      <c r="H48" s="48"/>
    </row>
    <row r="49" spans="8:8" customFormat="1" x14ac:dyDescent="0.25">
      <c r="H49" s="48"/>
    </row>
    <row r="50" spans="8:8" customFormat="1" x14ac:dyDescent="0.25">
      <c r="H50" s="48"/>
    </row>
    <row r="51" spans="8:8" customFormat="1" x14ac:dyDescent="0.25">
      <c r="H51" s="48"/>
    </row>
    <row r="52" spans="8:8" customFormat="1" x14ac:dyDescent="0.25">
      <c r="H52" s="48"/>
    </row>
    <row r="53" spans="8:8" customFormat="1" x14ac:dyDescent="0.25">
      <c r="H53" s="48"/>
    </row>
    <row r="54" spans="8:8" customFormat="1" x14ac:dyDescent="0.25">
      <c r="H54" s="48"/>
    </row>
    <row r="55" spans="8:8" customFormat="1" x14ac:dyDescent="0.25">
      <c r="H55" s="48"/>
    </row>
    <row r="56" spans="8:8" customFormat="1" x14ac:dyDescent="0.25">
      <c r="H56" s="48"/>
    </row>
    <row r="57" spans="8:8" customFormat="1" x14ac:dyDescent="0.25">
      <c r="H57" s="48"/>
    </row>
    <row r="58" spans="8:8" customFormat="1" x14ac:dyDescent="0.25">
      <c r="H58" s="48"/>
    </row>
    <row r="59" spans="8:8" customFormat="1" x14ac:dyDescent="0.25">
      <c r="H59" s="48"/>
    </row>
    <row r="60" spans="8:8" customFormat="1" x14ac:dyDescent="0.25">
      <c r="H60" s="48"/>
    </row>
    <row r="61" spans="8:8" customFormat="1" x14ac:dyDescent="0.25">
      <c r="H61" s="48"/>
    </row>
    <row r="62" spans="8:8" customFormat="1" x14ac:dyDescent="0.25">
      <c r="H62" s="48"/>
    </row>
    <row r="63" spans="8:8" customFormat="1" x14ac:dyDescent="0.25">
      <c r="H63" s="48"/>
    </row>
    <row r="64" spans="8:8" customFormat="1" x14ac:dyDescent="0.25">
      <c r="H64" s="48"/>
    </row>
    <row r="65" spans="4:9" x14ac:dyDescent="0.25">
      <c r="H65" s="48"/>
    </row>
    <row r="66" spans="4:9" x14ac:dyDescent="0.25">
      <c r="D66" s="2"/>
    </row>
    <row r="67" spans="4:9" x14ac:dyDescent="0.25">
      <c r="D67" s="5"/>
      <c r="E67" s="5"/>
      <c r="F67" s="5"/>
      <c r="G67" s="5"/>
    </row>
    <row r="68" spans="4:9" x14ac:dyDescent="0.25">
      <c r="E68" s="49"/>
      <c r="F68" s="48"/>
      <c r="G68" s="49"/>
    </row>
    <row r="69" spans="4:9" x14ac:dyDescent="0.25">
      <c r="E69" s="49"/>
      <c r="F69" s="48"/>
      <c r="G69" s="49"/>
    </row>
    <row r="71" spans="4:9" x14ac:dyDescent="0.25">
      <c r="D71" s="84"/>
      <c r="E71" s="84"/>
      <c r="F71" s="84"/>
      <c r="G71" s="84"/>
      <c r="I71" s="48"/>
    </row>
  </sheetData>
  <mergeCells count="1">
    <mergeCell ref="D71:G7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showGridLines="0" topLeftCell="A19" workbookViewId="0">
      <selection activeCell="F51" sqref="F51"/>
    </sheetView>
  </sheetViews>
  <sheetFormatPr defaultRowHeight="13.5" x14ac:dyDescent="0.25"/>
  <cols>
    <col min="2" max="2" width="3" bestFit="1" customWidth="1"/>
    <col min="3" max="3" width="36.5703125" bestFit="1" customWidth="1"/>
    <col min="4" max="5" width="9.140625" style="3"/>
    <col min="6" max="6" width="13.42578125" customWidth="1"/>
  </cols>
  <sheetData>
    <row r="1" spans="1:6" ht="20.25" x14ac:dyDescent="0.3">
      <c r="A1" s="88" t="s">
        <v>4</v>
      </c>
      <c r="B1" s="88"/>
      <c r="C1" s="88"/>
      <c r="D1" s="88"/>
      <c r="E1" s="88"/>
      <c r="F1" s="88"/>
    </row>
    <row r="3" spans="1:6" x14ac:dyDescent="0.25">
      <c r="A3" s="89" t="s">
        <v>5</v>
      </c>
      <c r="B3" s="89"/>
      <c r="C3" s="89"/>
      <c r="D3" s="89"/>
      <c r="E3" s="89"/>
      <c r="F3" s="89"/>
    </row>
    <row r="5" spans="1:6" ht="15.75" x14ac:dyDescent="0.3">
      <c r="A5" s="6" t="s">
        <v>6</v>
      </c>
      <c r="B5" s="7"/>
      <c r="C5" s="7"/>
      <c r="D5" s="8"/>
      <c r="E5" s="9" t="s">
        <v>37</v>
      </c>
      <c r="F5" s="11">
        <f>F7</f>
        <v>98.17</v>
      </c>
    </row>
    <row r="6" spans="1:6" ht="14.25" thickBot="1" x14ac:dyDescent="0.3"/>
    <row r="7" spans="1:6" x14ac:dyDescent="0.25">
      <c r="A7" s="14" t="s">
        <v>7</v>
      </c>
      <c r="B7" s="15">
        <v>1</v>
      </c>
      <c r="C7" s="16" t="s">
        <v>8</v>
      </c>
      <c r="D7" s="17">
        <v>20</v>
      </c>
      <c r="E7" s="30"/>
      <c r="F7" s="90">
        <f>SUM(E7:E21)</f>
        <v>98.17</v>
      </c>
    </row>
    <row r="8" spans="1:6" x14ac:dyDescent="0.25">
      <c r="A8" s="18"/>
      <c r="B8" s="19">
        <v>2</v>
      </c>
      <c r="C8" s="20" t="s">
        <v>9</v>
      </c>
      <c r="D8" s="21">
        <v>1.5</v>
      </c>
      <c r="E8" s="31"/>
      <c r="F8" s="91"/>
    </row>
    <row r="9" spans="1:6" x14ac:dyDescent="0.25">
      <c r="A9" s="18"/>
      <c r="B9" s="19">
        <v>3</v>
      </c>
      <c r="C9" s="20" t="s">
        <v>10</v>
      </c>
      <c r="D9" s="21">
        <v>1</v>
      </c>
      <c r="E9" s="31"/>
      <c r="F9" s="91"/>
    </row>
    <row r="10" spans="1:6" x14ac:dyDescent="0.25">
      <c r="A10" s="18"/>
      <c r="B10" s="19">
        <v>4</v>
      </c>
      <c r="C10" s="20" t="s">
        <v>11</v>
      </c>
      <c r="D10" s="21">
        <v>0.2</v>
      </c>
      <c r="E10" s="31"/>
      <c r="F10" s="91"/>
    </row>
    <row r="11" spans="1:6" x14ac:dyDescent="0.25">
      <c r="A11" s="18"/>
      <c r="B11" s="19">
        <v>5</v>
      </c>
      <c r="C11" s="20" t="s">
        <v>12</v>
      </c>
      <c r="D11" s="21">
        <v>2.5</v>
      </c>
      <c r="E11" s="31"/>
      <c r="F11" s="91"/>
    </row>
    <row r="12" spans="1:6" x14ac:dyDescent="0.25">
      <c r="A12" s="18"/>
      <c r="B12" s="19">
        <v>6</v>
      </c>
      <c r="C12" s="20" t="s">
        <v>13</v>
      </c>
      <c r="D12" s="21">
        <v>8</v>
      </c>
      <c r="E12" s="31"/>
      <c r="F12" s="91"/>
    </row>
    <row r="13" spans="1:6" x14ac:dyDescent="0.25">
      <c r="A13" s="18"/>
      <c r="B13" s="19">
        <v>7</v>
      </c>
      <c r="C13" s="20" t="s">
        <v>14</v>
      </c>
      <c r="D13" s="21">
        <v>3</v>
      </c>
      <c r="E13" s="31"/>
      <c r="F13" s="91"/>
    </row>
    <row r="14" spans="1:6" x14ac:dyDescent="0.25">
      <c r="A14" s="26"/>
      <c r="B14" s="27">
        <v>8</v>
      </c>
      <c r="C14" s="28" t="s">
        <v>15</v>
      </c>
      <c r="D14" s="29">
        <v>0.6</v>
      </c>
      <c r="E14" s="32">
        <f>SUM(D7:D14)</f>
        <v>36.800000000000004</v>
      </c>
      <c r="F14" s="91"/>
    </row>
    <row r="15" spans="1:6" x14ac:dyDescent="0.25">
      <c r="A15" s="18" t="s">
        <v>23</v>
      </c>
      <c r="B15" s="19">
        <v>9</v>
      </c>
      <c r="C15" s="20" t="s">
        <v>16</v>
      </c>
      <c r="D15" s="21">
        <v>21.49</v>
      </c>
      <c r="E15" s="31"/>
      <c r="F15" s="91"/>
    </row>
    <row r="16" spans="1:6" x14ac:dyDescent="0.25">
      <c r="A16" s="18"/>
      <c r="B16" s="19">
        <v>10</v>
      </c>
      <c r="C16" s="20" t="s">
        <v>17</v>
      </c>
      <c r="D16" s="21">
        <v>0.83</v>
      </c>
      <c r="E16" s="31"/>
      <c r="F16" s="91"/>
    </row>
    <row r="17" spans="1:6" x14ac:dyDescent="0.25">
      <c r="A17" s="18"/>
      <c r="B17" s="19">
        <v>11</v>
      </c>
      <c r="C17" s="20" t="s">
        <v>18</v>
      </c>
      <c r="D17" s="21">
        <v>0.36</v>
      </c>
      <c r="E17" s="31"/>
      <c r="F17" s="91"/>
    </row>
    <row r="18" spans="1:6" x14ac:dyDescent="0.25">
      <c r="A18" s="26"/>
      <c r="B18" s="27">
        <v>12</v>
      </c>
      <c r="C18" s="28" t="s">
        <v>19</v>
      </c>
      <c r="D18" s="29">
        <v>11.08</v>
      </c>
      <c r="E18" s="32">
        <f>SUM(D15:D18)</f>
        <v>33.76</v>
      </c>
      <c r="F18" s="91"/>
    </row>
    <row r="19" spans="1:6" x14ac:dyDescent="0.25">
      <c r="A19" s="18" t="s">
        <v>24</v>
      </c>
      <c r="B19" s="19">
        <v>13</v>
      </c>
      <c r="C19" s="20" t="s">
        <v>20</v>
      </c>
      <c r="D19" s="21">
        <v>13.75</v>
      </c>
      <c r="E19" s="31"/>
      <c r="F19" s="91"/>
    </row>
    <row r="20" spans="1:6" x14ac:dyDescent="0.25">
      <c r="A20" s="26"/>
      <c r="B20" s="27">
        <v>14</v>
      </c>
      <c r="C20" s="28" t="s">
        <v>21</v>
      </c>
      <c r="D20" s="29">
        <v>2.11</v>
      </c>
      <c r="E20" s="32">
        <f>SUM(D19:D20)</f>
        <v>15.86</v>
      </c>
      <c r="F20" s="91"/>
    </row>
    <row r="21" spans="1:6" ht="14.25" thickBot="1" x14ac:dyDescent="0.3">
      <c r="A21" s="22" t="s">
        <v>25</v>
      </c>
      <c r="B21" s="23">
        <v>15</v>
      </c>
      <c r="C21" s="24" t="s">
        <v>22</v>
      </c>
      <c r="D21" s="25">
        <v>11.75</v>
      </c>
      <c r="E21" s="33">
        <f>D21</f>
        <v>11.75</v>
      </c>
      <c r="F21" s="92"/>
    </row>
    <row r="23" spans="1:6" ht="15.75" x14ac:dyDescent="0.3">
      <c r="A23" s="6" t="s">
        <v>26</v>
      </c>
      <c r="B23" s="7"/>
      <c r="C23" s="7"/>
      <c r="D23" s="8"/>
      <c r="E23" s="9" t="s">
        <v>38</v>
      </c>
      <c r="F23" s="11">
        <f>F25</f>
        <v>22.82</v>
      </c>
    </row>
    <row r="24" spans="1:6" ht="14.25" thickBot="1" x14ac:dyDescent="0.3"/>
    <row r="25" spans="1:6" x14ac:dyDescent="0.25">
      <c r="A25" s="14" t="s">
        <v>7</v>
      </c>
      <c r="B25" s="16">
        <v>16</v>
      </c>
      <c r="C25" s="93" t="s">
        <v>27</v>
      </c>
      <c r="D25" s="17"/>
      <c r="E25" s="12"/>
      <c r="F25" s="85">
        <f>SUM(D25:D31)</f>
        <v>22.82</v>
      </c>
    </row>
    <row r="26" spans="1:6" x14ac:dyDescent="0.25">
      <c r="A26" s="18"/>
      <c r="B26" s="20"/>
      <c r="C26" s="94"/>
      <c r="D26" s="21">
        <v>14.32</v>
      </c>
      <c r="E26" s="13"/>
      <c r="F26" s="86"/>
    </row>
    <row r="27" spans="1:6" ht="13.5" customHeight="1" x14ac:dyDescent="0.25">
      <c r="A27" s="18" t="s">
        <v>23</v>
      </c>
      <c r="B27" s="20">
        <v>17</v>
      </c>
      <c r="C27" s="20" t="s">
        <v>28</v>
      </c>
      <c r="D27" s="21">
        <v>4</v>
      </c>
      <c r="E27" s="13"/>
      <c r="F27" s="86"/>
    </row>
    <row r="28" spans="1:6" x14ac:dyDescent="0.25">
      <c r="A28" s="18" t="s">
        <v>24</v>
      </c>
      <c r="B28" s="20">
        <v>18</v>
      </c>
      <c r="C28" s="94" t="s">
        <v>29</v>
      </c>
      <c r="D28" s="21"/>
      <c r="E28" s="13"/>
      <c r="F28" s="86"/>
    </row>
    <row r="29" spans="1:6" x14ac:dyDescent="0.25">
      <c r="A29" s="18"/>
      <c r="B29" s="20"/>
      <c r="C29" s="94"/>
      <c r="D29" s="21"/>
      <c r="E29" s="13"/>
      <c r="F29" s="86"/>
    </row>
    <row r="30" spans="1:6" x14ac:dyDescent="0.25">
      <c r="A30" s="18"/>
      <c r="B30" s="20"/>
      <c r="C30" s="94"/>
      <c r="D30" s="21">
        <v>3.5</v>
      </c>
      <c r="E30" s="13"/>
      <c r="F30" s="86"/>
    </row>
    <row r="31" spans="1:6" ht="14.25" thickBot="1" x14ac:dyDescent="0.3">
      <c r="A31" s="22" t="s">
        <v>25</v>
      </c>
      <c r="B31" s="24">
        <v>19</v>
      </c>
      <c r="C31" s="24" t="s">
        <v>30</v>
      </c>
      <c r="D31" s="25">
        <v>1</v>
      </c>
      <c r="E31" s="34"/>
      <c r="F31" s="87"/>
    </row>
    <row r="33" spans="1:6" ht="15.75" x14ac:dyDescent="0.3">
      <c r="A33" s="6" t="s">
        <v>31</v>
      </c>
      <c r="B33" s="6"/>
      <c r="C33" s="6"/>
      <c r="D33" s="10"/>
      <c r="E33" s="9" t="s">
        <v>39</v>
      </c>
      <c r="F33" s="11">
        <f>F35</f>
        <v>12.4</v>
      </c>
    </row>
    <row r="34" spans="1:6" ht="14.25" thickBot="1" x14ac:dyDescent="0.3"/>
    <row r="35" spans="1:6" x14ac:dyDescent="0.25">
      <c r="A35" s="35"/>
      <c r="B35" s="16">
        <v>20</v>
      </c>
      <c r="C35" s="16" t="s">
        <v>32</v>
      </c>
      <c r="D35" s="36">
        <v>5</v>
      </c>
      <c r="E35" s="12"/>
      <c r="F35" s="85">
        <f>SUM(D35:D37)</f>
        <v>12.4</v>
      </c>
    </row>
    <row r="36" spans="1:6" x14ac:dyDescent="0.25">
      <c r="A36" s="37"/>
      <c r="B36" s="20">
        <v>21</v>
      </c>
      <c r="C36" s="20" t="s">
        <v>33</v>
      </c>
      <c r="D36" s="38">
        <v>1.32</v>
      </c>
      <c r="E36" s="13"/>
      <c r="F36" s="86"/>
    </row>
    <row r="37" spans="1:6" ht="14.25" thickBot="1" x14ac:dyDescent="0.3">
      <c r="A37" s="39"/>
      <c r="B37" s="24">
        <v>22</v>
      </c>
      <c r="C37" s="24" t="s">
        <v>34</v>
      </c>
      <c r="D37" s="40">
        <v>6.08</v>
      </c>
      <c r="E37" s="34"/>
      <c r="F37" s="87"/>
    </row>
    <row r="39" spans="1:6" ht="16.5" thickBot="1" x14ac:dyDescent="0.35">
      <c r="A39" s="6" t="s">
        <v>35</v>
      </c>
      <c r="B39" s="6"/>
      <c r="C39" s="6"/>
      <c r="D39" s="10"/>
      <c r="E39" s="9" t="s">
        <v>40</v>
      </c>
      <c r="F39" s="11">
        <f>D40</f>
        <v>10</v>
      </c>
    </row>
    <row r="40" spans="1:6" ht="14.25" thickBot="1" x14ac:dyDescent="0.3">
      <c r="A40" s="41"/>
      <c r="B40" s="42">
        <v>23</v>
      </c>
      <c r="C40" s="42" t="s">
        <v>36</v>
      </c>
      <c r="D40" s="43">
        <v>10</v>
      </c>
      <c r="E40" s="43"/>
      <c r="F40" s="44">
        <f>D40</f>
        <v>10</v>
      </c>
    </row>
    <row r="42" spans="1:6" x14ac:dyDescent="0.25">
      <c r="A42" s="2" t="s">
        <v>41</v>
      </c>
    </row>
    <row r="44" spans="1:6" ht="15.75" x14ac:dyDescent="0.3">
      <c r="A44" s="2" t="s">
        <v>42</v>
      </c>
      <c r="D44" s="4" t="s">
        <v>43</v>
      </c>
    </row>
    <row r="46" spans="1:6" ht="15.75" x14ac:dyDescent="0.3">
      <c r="C46" s="2" t="s">
        <v>44</v>
      </c>
      <c r="F46" s="3">
        <f>F5</f>
        <v>98.17</v>
      </c>
    </row>
    <row r="47" spans="1:6" ht="15.75" x14ac:dyDescent="0.3">
      <c r="C47" s="2" t="s">
        <v>45</v>
      </c>
      <c r="F47" s="3">
        <f>F23</f>
        <v>22.82</v>
      </c>
    </row>
    <row r="48" spans="1:6" ht="15.75" x14ac:dyDescent="0.3">
      <c r="C48" s="2" t="s">
        <v>46</v>
      </c>
      <c r="F48" s="3">
        <f>F33</f>
        <v>12.4</v>
      </c>
    </row>
    <row r="49" spans="3:6" ht="15.75" x14ac:dyDescent="0.3">
      <c r="C49" s="2" t="s">
        <v>47</v>
      </c>
      <c r="F49" s="3">
        <f>F39</f>
        <v>10</v>
      </c>
    </row>
    <row r="51" spans="3:6" x14ac:dyDescent="0.25">
      <c r="C51" s="7"/>
      <c r="D51" s="8"/>
      <c r="E51" s="9" t="s">
        <v>48</v>
      </c>
      <c r="F51" s="45">
        <f>(1+F46/100)*(1+F47/100)*(1+F49/100)/(1-F48/100)</f>
        <v>3.0562971849315073</v>
      </c>
    </row>
  </sheetData>
  <mergeCells count="7">
    <mergeCell ref="F35:F37"/>
    <mergeCell ref="A1:F1"/>
    <mergeCell ref="A3:F3"/>
    <mergeCell ref="F7:F21"/>
    <mergeCell ref="C25:C26"/>
    <mergeCell ref="C28:C30"/>
    <mergeCell ref="F25:F3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ignoredErrors>
    <ignoredError sqref="E14 E18 E20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6:M11"/>
  <sheetViews>
    <sheetView workbookViewId="0">
      <selection activeCell="J12" sqref="J12"/>
    </sheetView>
  </sheetViews>
  <sheetFormatPr defaultRowHeight="13.5" x14ac:dyDescent="0.25"/>
  <sheetData>
    <row r="6" spans="7:13" x14ac:dyDescent="0.25">
      <c r="G6" s="64" t="s">
        <v>87</v>
      </c>
      <c r="H6" s="54" t="s">
        <v>88</v>
      </c>
      <c r="I6" s="54" t="s">
        <v>89</v>
      </c>
      <c r="J6" s="65" t="s">
        <v>90</v>
      </c>
    </row>
    <row r="7" spans="7:13" x14ac:dyDescent="0.25">
      <c r="G7" s="63">
        <f>(100*H7-90*I7-10*J7)/(H7-I7)</f>
        <v>90</v>
      </c>
      <c r="H7">
        <v>100</v>
      </c>
      <c r="I7">
        <v>70</v>
      </c>
      <c r="J7">
        <v>100</v>
      </c>
      <c r="L7" s="62">
        <v>1</v>
      </c>
      <c r="M7" s="62">
        <v>1</v>
      </c>
    </row>
    <row r="8" spans="7:13" x14ac:dyDescent="0.25">
      <c r="G8" s="63">
        <f t="shared" ref="G8:G11" si="0">(100*H8-90*I8-10*J8)/(H8-I8)</f>
        <v>93.333333333333329</v>
      </c>
      <c r="H8">
        <v>100</v>
      </c>
      <c r="I8">
        <v>70</v>
      </c>
      <c r="J8">
        <v>90</v>
      </c>
      <c r="L8" s="62">
        <f>J7/J8</f>
        <v>1.1111111111111112</v>
      </c>
      <c r="M8" s="62">
        <f>G7/G8</f>
        <v>0.9642857142857143</v>
      </c>
    </row>
    <row r="9" spans="7:13" x14ac:dyDescent="0.25">
      <c r="G9" s="63">
        <f t="shared" si="0"/>
        <v>96.666666666666671</v>
      </c>
      <c r="H9">
        <v>100</v>
      </c>
      <c r="I9">
        <v>70</v>
      </c>
      <c r="J9">
        <v>80</v>
      </c>
      <c r="L9" s="62">
        <f>J7/J9</f>
        <v>1.25</v>
      </c>
      <c r="M9" s="62">
        <f>G7/G9</f>
        <v>0.93103448275862066</v>
      </c>
    </row>
    <row r="10" spans="7:13" x14ac:dyDescent="0.25">
      <c r="G10" s="63">
        <f t="shared" si="0"/>
        <v>96.666666666666671</v>
      </c>
      <c r="H10">
        <v>100</v>
      </c>
      <c r="I10">
        <v>70</v>
      </c>
      <c r="J10">
        <v>80</v>
      </c>
      <c r="K10">
        <v>100</v>
      </c>
      <c r="L10" s="62">
        <f>J7/J10</f>
        <v>1.25</v>
      </c>
      <c r="M10" s="62">
        <f>G7/G10</f>
        <v>0.93103448275862066</v>
      </c>
    </row>
    <row r="11" spans="7:13" x14ac:dyDescent="0.25">
      <c r="G11" s="63">
        <f t="shared" si="0"/>
        <v>96.666666666666671</v>
      </c>
      <c r="H11">
        <v>100</v>
      </c>
      <c r="I11">
        <v>70</v>
      </c>
      <c r="J11">
        <v>80</v>
      </c>
      <c r="L11" s="62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5"/>
  <sheetViews>
    <sheetView tabSelected="1" zoomScale="120" zoomScaleNormal="120" workbookViewId="0">
      <selection activeCell="B4" sqref="B4"/>
    </sheetView>
  </sheetViews>
  <sheetFormatPr defaultRowHeight="13.5" x14ac:dyDescent="0.25"/>
  <cols>
    <col min="1" max="1" width="44.7109375" customWidth="1"/>
    <col min="2" max="2" width="12.28515625" bestFit="1" customWidth="1"/>
    <col min="3" max="3" width="8" bestFit="1" customWidth="1"/>
    <col min="4" max="4" width="6.85546875" bestFit="1" customWidth="1"/>
    <col min="5" max="5" width="15.7109375" style="1" customWidth="1"/>
  </cols>
  <sheetData>
    <row r="2" spans="1:5" x14ac:dyDescent="0.25">
      <c r="A2" s="2" t="s">
        <v>137</v>
      </c>
    </row>
    <row r="3" spans="1:5" x14ac:dyDescent="0.25">
      <c r="A3" s="50" t="s">
        <v>0</v>
      </c>
      <c r="B3" s="50" t="s">
        <v>138</v>
      </c>
      <c r="C3" s="50" t="s">
        <v>1</v>
      </c>
      <c r="D3" s="50" t="s">
        <v>2</v>
      </c>
      <c r="E3" s="50" t="s">
        <v>3</v>
      </c>
    </row>
    <row r="4" spans="1:5" ht="15" x14ac:dyDescent="0.25">
      <c r="A4" s="68"/>
      <c r="B4" s="68"/>
      <c r="C4" s="67"/>
      <c r="D4" s="68"/>
      <c r="E4" s="68"/>
    </row>
    <row r="5" spans="1:5" x14ac:dyDescent="0.25">
      <c r="A5" s="77" t="s">
        <v>70</v>
      </c>
      <c r="B5" s="74"/>
      <c r="C5" s="78"/>
      <c r="D5" s="74"/>
      <c r="E5" s="74"/>
    </row>
    <row r="6" spans="1:5" x14ac:dyDescent="0.25">
      <c r="A6" s="74" t="s">
        <v>49</v>
      </c>
      <c r="B6" s="82">
        <v>188.79</v>
      </c>
      <c r="C6" s="79">
        <v>52.8</v>
      </c>
      <c r="D6" s="78">
        <v>24</v>
      </c>
      <c r="E6" s="71">
        <f>B6*C6*D6</f>
        <v>239234.68799999997</v>
      </c>
    </row>
    <row r="7" spans="1:5" s="55" customFormat="1" x14ac:dyDescent="0.25">
      <c r="A7" s="74" t="s">
        <v>65</v>
      </c>
      <c r="B7" s="82">
        <v>110.86</v>
      </c>
      <c r="C7" s="79">
        <v>52.8</v>
      </c>
      <c r="D7" s="78">
        <f t="shared" ref="D7:D15" si="0">$D$6</f>
        <v>24</v>
      </c>
      <c r="E7" s="71">
        <f t="shared" ref="E7:E16" si="1">B7*C7*D7</f>
        <v>140481.79199999999</v>
      </c>
    </row>
    <row r="8" spans="1:5" s="55" customFormat="1" x14ac:dyDescent="0.25">
      <c r="A8" s="74" t="s">
        <v>66</v>
      </c>
      <c r="B8" s="82">
        <v>110.86</v>
      </c>
      <c r="C8" s="79">
        <v>52.8</v>
      </c>
      <c r="D8" s="78">
        <f t="shared" si="0"/>
        <v>24</v>
      </c>
      <c r="E8" s="71">
        <f>B8*C8*D8</f>
        <v>140481.79199999999</v>
      </c>
    </row>
    <row r="9" spans="1:5" s="55" customFormat="1" x14ac:dyDescent="0.25">
      <c r="A9" s="74" t="s">
        <v>67</v>
      </c>
      <c r="B9" s="82">
        <v>110.86</v>
      </c>
      <c r="C9" s="79">
        <v>88</v>
      </c>
      <c r="D9" s="78">
        <f t="shared" si="0"/>
        <v>24</v>
      </c>
      <c r="E9" s="71">
        <f t="shared" si="1"/>
        <v>234136.32000000001</v>
      </c>
    </row>
    <row r="10" spans="1:5" s="55" customFormat="1" x14ac:dyDescent="0.25">
      <c r="A10" s="74" t="s">
        <v>68</v>
      </c>
      <c r="B10" s="82">
        <v>110.86</v>
      </c>
      <c r="C10" s="79">
        <v>52.8</v>
      </c>
      <c r="D10" s="78">
        <f t="shared" si="0"/>
        <v>24</v>
      </c>
      <c r="E10" s="71">
        <f t="shared" si="1"/>
        <v>140481.79199999999</v>
      </c>
    </row>
    <row r="11" spans="1:5" s="55" customFormat="1" x14ac:dyDescent="0.25">
      <c r="A11" s="74" t="s">
        <v>69</v>
      </c>
      <c r="B11" s="82">
        <v>110.86</v>
      </c>
      <c r="C11" s="79">
        <v>52.8</v>
      </c>
      <c r="D11" s="78">
        <f t="shared" si="0"/>
        <v>24</v>
      </c>
      <c r="E11" s="71">
        <f t="shared" si="1"/>
        <v>140481.79199999999</v>
      </c>
    </row>
    <row r="12" spans="1:5" s="55" customFormat="1" x14ac:dyDescent="0.25">
      <c r="A12" s="80" t="s">
        <v>127</v>
      </c>
      <c r="B12" s="82">
        <v>110.86</v>
      </c>
      <c r="C12" s="79">
        <v>52.8</v>
      </c>
      <c r="D12" s="78">
        <f t="shared" si="0"/>
        <v>24</v>
      </c>
      <c r="E12" s="71">
        <f t="shared" si="1"/>
        <v>140481.79199999999</v>
      </c>
    </row>
    <row r="13" spans="1:5" s="55" customFormat="1" x14ac:dyDescent="0.25">
      <c r="A13" s="74" t="s">
        <v>129</v>
      </c>
      <c r="B13" s="82">
        <v>43.86</v>
      </c>
      <c r="C13" s="79">
        <v>176</v>
      </c>
      <c r="D13" s="78">
        <f t="shared" si="0"/>
        <v>24</v>
      </c>
      <c r="E13" s="71">
        <f t="shared" si="1"/>
        <v>185264.63999999998</v>
      </c>
    </row>
    <row r="14" spans="1:5" x14ac:dyDescent="0.25">
      <c r="A14" s="74" t="str">
        <f>'Salários Base'!A15</f>
        <v>Servente/contínuo</v>
      </c>
      <c r="B14" s="82">
        <v>7.49</v>
      </c>
      <c r="C14" s="79">
        <v>123.2</v>
      </c>
      <c r="D14" s="78">
        <f t="shared" si="0"/>
        <v>24</v>
      </c>
      <c r="E14" s="71">
        <f t="shared" si="1"/>
        <v>22146.432000000001</v>
      </c>
    </row>
    <row r="15" spans="1:5" x14ac:dyDescent="0.25">
      <c r="A15" s="74" t="s">
        <v>60</v>
      </c>
      <c r="B15" s="82">
        <v>13.67</v>
      </c>
      <c r="C15" s="79">
        <v>176</v>
      </c>
      <c r="D15" s="78">
        <f t="shared" si="0"/>
        <v>24</v>
      </c>
      <c r="E15" s="71">
        <f t="shared" si="1"/>
        <v>57742.080000000002</v>
      </c>
    </row>
    <row r="16" spans="1:5" x14ac:dyDescent="0.25">
      <c r="A16" s="74" t="s">
        <v>82</v>
      </c>
      <c r="B16" s="82">
        <v>12.49</v>
      </c>
      <c r="C16" s="79">
        <v>352</v>
      </c>
      <c r="D16" s="78">
        <v>24</v>
      </c>
      <c r="E16" s="71">
        <f t="shared" si="1"/>
        <v>105515.52000000002</v>
      </c>
    </row>
    <row r="17" spans="1:5" x14ac:dyDescent="0.25">
      <c r="A17" s="74"/>
      <c r="B17" s="78"/>
      <c r="C17" s="78"/>
      <c r="D17" s="74"/>
      <c r="E17" s="81">
        <f>SUM(E6:E16)</f>
        <v>1546448.64</v>
      </c>
    </row>
    <row r="18" spans="1:5" x14ac:dyDescent="0.25">
      <c r="A18" s="74"/>
      <c r="B18" s="78"/>
      <c r="C18" s="78"/>
      <c r="D18" s="74"/>
      <c r="E18" s="81"/>
    </row>
    <row r="19" spans="1:5" x14ac:dyDescent="0.25">
      <c r="A19" s="77" t="s">
        <v>78</v>
      </c>
      <c r="B19" s="78"/>
      <c r="C19" s="78"/>
      <c r="D19" s="78"/>
      <c r="E19" s="81"/>
    </row>
    <row r="20" spans="1:5" x14ac:dyDescent="0.25">
      <c r="A20" s="74" t="s">
        <v>79</v>
      </c>
      <c r="B20" s="73">
        <v>600</v>
      </c>
      <c r="C20" s="78">
        <v>2</v>
      </c>
      <c r="D20" s="78">
        <v>24</v>
      </c>
      <c r="E20" s="71">
        <f t="shared" ref="E20:E23" si="2">B20*C20*D20</f>
        <v>28800</v>
      </c>
    </row>
    <row r="21" spans="1:5" x14ac:dyDescent="0.25">
      <c r="A21" s="74" t="s">
        <v>80</v>
      </c>
      <c r="B21" s="73">
        <v>2659.21</v>
      </c>
      <c r="C21" s="78">
        <v>1</v>
      </c>
      <c r="D21" s="78">
        <v>24</v>
      </c>
      <c r="E21" s="71">
        <f t="shared" si="2"/>
        <v>63821.04</v>
      </c>
    </row>
    <row r="22" spans="1:5" x14ac:dyDescent="0.25">
      <c r="A22" s="74" t="s">
        <v>130</v>
      </c>
      <c r="B22" s="73">
        <v>1250</v>
      </c>
      <c r="C22" s="78">
        <v>6</v>
      </c>
      <c r="D22" s="78" t="s">
        <v>131</v>
      </c>
      <c r="E22" s="71">
        <f>B22*C22</f>
        <v>7500</v>
      </c>
    </row>
    <row r="23" spans="1:5" x14ac:dyDescent="0.25">
      <c r="A23" s="74" t="s">
        <v>81</v>
      </c>
      <c r="B23" s="73">
        <v>642.03</v>
      </c>
      <c r="C23" s="78">
        <v>1</v>
      </c>
      <c r="D23" s="78">
        <v>24</v>
      </c>
      <c r="E23" s="71">
        <f t="shared" si="2"/>
        <v>15408.72</v>
      </c>
    </row>
    <row r="24" spans="1:5" x14ac:dyDescent="0.25">
      <c r="A24" s="74"/>
      <c r="B24" s="71"/>
      <c r="C24" s="78"/>
      <c r="D24" s="74"/>
      <c r="E24" s="81"/>
    </row>
    <row r="25" spans="1:5" x14ac:dyDescent="0.25">
      <c r="A25" s="74"/>
      <c r="B25" s="71"/>
      <c r="C25" s="78"/>
      <c r="D25" s="74"/>
      <c r="E25" s="81">
        <f>SUM(E20:E24)</f>
        <v>115529.76000000001</v>
      </c>
    </row>
    <row r="26" spans="1:5" x14ac:dyDescent="0.25">
      <c r="A26" s="74"/>
      <c r="B26" s="71"/>
      <c r="C26" s="78"/>
      <c r="D26" s="74"/>
      <c r="E26" s="81"/>
    </row>
    <row r="27" spans="1:5" x14ac:dyDescent="0.25">
      <c r="A27" s="74" t="s">
        <v>83</v>
      </c>
      <c r="B27" s="71"/>
      <c r="C27" s="78"/>
      <c r="D27" s="74"/>
      <c r="E27" s="81">
        <f>SUM(E17,E25)</f>
        <v>1661978.4</v>
      </c>
    </row>
    <row r="28" spans="1:5" x14ac:dyDescent="0.25">
      <c r="A28" s="74"/>
      <c r="B28" s="71"/>
      <c r="C28" s="78"/>
      <c r="D28" s="74"/>
      <c r="E28" s="81"/>
    </row>
    <row r="29" spans="1:5" x14ac:dyDescent="0.25">
      <c r="A29" s="74" t="s">
        <v>132</v>
      </c>
      <c r="B29" s="83">
        <v>0.22600000000000001</v>
      </c>
      <c r="C29" s="78"/>
      <c r="D29" s="74"/>
      <c r="E29" s="81">
        <f>B29*E27</f>
        <v>375607.11839999998</v>
      </c>
    </row>
    <row r="30" spans="1:5" x14ac:dyDescent="0.25">
      <c r="A30" s="74"/>
      <c r="B30" s="74"/>
      <c r="C30" s="78"/>
      <c r="D30" s="74"/>
      <c r="E30" s="81"/>
    </row>
    <row r="31" spans="1:5" x14ac:dyDescent="0.25">
      <c r="A31" t="s">
        <v>86</v>
      </c>
      <c r="C31" s="1"/>
      <c r="E31" s="70">
        <f>SUM(E27,E29)</f>
        <v>2037585.5183999999</v>
      </c>
    </row>
    <row r="33" spans="1:5" ht="14.25" x14ac:dyDescent="0.3">
      <c r="A33" s="95" t="s">
        <v>133</v>
      </c>
      <c r="B33" s="96"/>
      <c r="C33" s="75"/>
      <c r="D33" s="75"/>
      <c r="E33" s="75"/>
    </row>
    <row r="34" spans="1:5" ht="14.25" x14ac:dyDescent="0.3">
      <c r="A34" s="97" t="s">
        <v>136</v>
      </c>
      <c r="B34" s="96"/>
      <c r="C34" s="96"/>
      <c r="D34" s="96"/>
      <c r="E34" s="96"/>
    </row>
    <row r="35" spans="1:5" ht="14.25" x14ac:dyDescent="0.3">
      <c r="A35" s="98" t="s">
        <v>134</v>
      </c>
      <c r="B35" s="96"/>
      <c r="C35" s="75"/>
      <c r="D35" s="75"/>
      <c r="E35" s="75"/>
    </row>
    <row r="36" spans="1:5" ht="14.25" x14ac:dyDescent="0.3">
      <c r="A36" s="76" t="s">
        <v>135</v>
      </c>
      <c r="B36" s="75"/>
      <c r="C36" s="75"/>
      <c r="D36" s="75"/>
      <c r="E36" s="75"/>
    </row>
    <row r="38" spans="1:5" x14ac:dyDescent="0.25">
      <c r="D38" s="2"/>
    </row>
    <row r="43" spans="1:5" x14ac:dyDescent="0.25">
      <c r="E43"/>
    </row>
    <row r="44" spans="1:5" x14ac:dyDescent="0.25">
      <c r="E44"/>
    </row>
    <row r="45" spans="1:5" x14ac:dyDescent="0.25">
      <c r="E45"/>
    </row>
    <row r="46" spans="1:5" x14ac:dyDescent="0.25">
      <c r="E46"/>
    </row>
    <row r="47" spans="1:5" x14ac:dyDescent="0.25">
      <c r="E47"/>
    </row>
    <row r="48" spans="1:5" x14ac:dyDescent="0.25">
      <c r="E48"/>
    </row>
    <row r="49" spans="3:5" x14ac:dyDescent="0.25">
      <c r="E49"/>
    </row>
    <row r="50" spans="3:5" x14ac:dyDescent="0.25">
      <c r="E50"/>
    </row>
    <row r="51" spans="3:5" x14ac:dyDescent="0.25">
      <c r="E51"/>
    </row>
    <row r="52" spans="3:5" x14ac:dyDescent="0.25">
      <c r="E52"/>
    </row>
    <row r="53" spans="3:5" x14ac:dyDescent="0.25">
      <c r="E53"/>
    </row>
    <row r="54" spans="3:5" x14ac:dyDescent="0.25">
      <c r="E54"/>
    </row>
    <row r="55" spans="3:5" x14ac:dyDescent="0.25">
      <c r="E55"/>
    </row>
    <row r="56" spans="3:5" x14ac:dyDescent="0.25">
      <c r="E56"/>
    </row>
    <row r="57" spans="3:5" x14ac:dyDescent="0.25">
      <c r="E57"/>
    </row>
    <row r="58" spans="3:5" x14ac:dyDescent="0.25">
      <c r="E58"/>
    </row>
    <row r="60" spans="3:5" x14ac:dyDescent="0.25">
      <c r="C60" s="2"/>
    </row>
    <row r="61" spans="3:5" x14ac:dyDescent="0.25">
      <c r="C61" s="72"/>
      <c r="D61" s="72"/>
      <c r="E61" s="72"/>
    </row>
    <row r="62" spans="3:5" x14ac:dyDescent="0.25">
      <c r="D62" s="49"/>
      <c r="E62" s="48"/>
    </row>
    <row r="63" spans="3:5" x14ac:dyDescent="0.25">
      <c r="D63" s="49"/>
      <c r="E63" s="48"/>
    </row>
    <row r="65" spans="3:5" x14ac:dyDescent="0.25">
      <c r="C65" s="84"/>
      <c r="D65" s="84"/>
      <c r="E65" s="84"/>
    </row>
  </sheetData>
  <mergeCells count="4">
    <mergeCell ref="C65:E65"/>
    <mergeCell ref="A33:B33"/>
    <mergeCell ref="A34:E34"/>
    <mergeCell ref="A35:B3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5"/>
  <sheetViews>
    <sheetView workbookViewId="0">
      <selection activeCell="A6" sqref="A6"/>
    </sheetView>
  </sheetViews>
  <sheetFormatPr defaultRowHeight="13.5" x14ac:dyDescent="0.25"/>
  <sheetData>
    <row r="1" spans="1:1" x14ac:dyDescent="0.25">
      <c r="A1" t="s">
        <v>91</v>
      </c>
    </row>
    <row r="2" spans="1:1" x14ac:dyDescent="0.25">
      <c r="A2" s="3">
        <v>16262.95</v>
      </c>
    </row>
    <row r="3" spans="1:1" x14ac:dyDescent="0.25">
      <c r="A3" t="s">
        <v>93</v>
      </c>
    </row>
    <row r="4" spans="1:1" x14ac:dyDescent="0.25">
      <c r="A4" s="3">
        <v>14132.83</v>
      </c>
    </row>
    <row r="5" spans="1:1" x14ac:dyDescent="0.25">
      <c r="A5" t="s">
        <v>94</v>
      </c>
    </row>
    <row r="6" spans="1:1" x14ac:dyDescent="0.25">
      <c r="A6" s="3">
        <v>11136.14</v>
      </c>
    </row>
    <row r="7" spans="1:1" x14ac:dyDescent="0.25">
      <c r="A7" t="s">
        <v>95</v>
      </c>
    </row>
    <row r="8" spans="1:1" x14ac:dyDescent="0.25">
      <c r="A8" s="3">
        <v>8712.07</v>
      </c>
    </row>
    <row r="9" spans="1:1" x14ac:dyDescent="0.25">
      <c r="A9" t="s">
        <v>96</v>
      </c>
    </row>
    <row r="10" spans="1:1" x14ac:dyDescent="0.25">
      <c r="A10" s="3">
        <v>7167.49</v>
      </c>
    </row>
    <row r="11" spans="1:1" x14ac:dyDescent="0.25">
      <c r="A11" t="s">
        <v>97</v>
      </c>
    </row>
    <row r="12" spans="1:1" x14ac:dyDescent="0.25">
      <c r="A12" s="3">
        <v>5598</v>
      </c>
    </row>
    <row r="13" spans="1:1" x14ac:dyDescent="0.25">
      <c r="A13" t="s">
        <v>98</v>
      </c>
    </row>
    <row r="14" spans="1:1" x14ac:dyDescent="0.25">
      <c r="A14" s="3">
        <v>5048.7</v>
      </c>
    </row>
    <row r="15" spans="1:1" x14ac:dyDescent="0.25">
      <c r="A15" t="s">
        <v>99</v>
      </c>
    </row>
    <row r="16" spans="1:1" x14ac:dyDescent="0.25">
      <c r="A16" s="3">
        <v>3850.76</v>
      </c>
    </row>
    <row r="17" spans="1:1" x14ac:dyDescent="0.25">
      <c r="A17" t="s">
        <v>100</v>
      </c>
    </row>
    <row r="18" spans="1:1" x14ac:dyDescent="0.25">
      <c r="A18" s="3">
        <v>2912.14</v>
      </c>
    </row>
    <row r="19" spans="1:1" x14ac:dyDescent="0.25">
      <c r="A19" t="s">
        <v>101</v>
      </c>
    </row>
    <row r="20" spans="1:1" x14ac:dyDescent="0.25">
      <c r="A20" s="3">
        <v>2337.39</v>
      </c>
    </row>
    <row r="21" spans="1:1" x14ac:dyDescent="0.25">
      <c r="A21" t="s">
        <v>102</v>
      </c>
    </row>
    <row r="22" spans="1:1" x14ac:dyDescent="0.25">
      <c r="A22" s="3">
        <v>1746.17</v>
      </c>
    </row>
    <row r="23" spans="1:1" x14ac:dyDescent="0.25">
      <c r="A23" t="s">
        <v>103</v>
      </c>
    </row>
    <row r="24" spans="1:1" x14ac:dyDescent="0.25">
      <c r="A24" s="3">
        <v>4038.65</v>
      </c>
    </row>
    <row r="25" spans="1:1" x14ac:dyDescent="0.25">
      <c r="A25" s="3">
        <v>4045.12</v>
      </c>
    </row>
    <row r="26" spans="1:1" x14ac:dyDescent="0.25">
      <c r="A26" t="s">
        <v>104</v>
      </c>
    </row>
    <row r="27" spans="1:1" x14ac:dyDescent="0.25">
      <c r="A27" s="3">
        <v>2429.14</v>
      </c>
    </row>
    <row r="28" spans="1:1" x14ac:dyDescent="0.25">
      <c r="A28" t="s">
        <v>105</v>
      </c>
    </row>
    <row r="29" spans="1:1" x14ac:dyDescent="0.25">
      <c r="A29" s="3">
        <v>1569.43</v>
      </c>
    </row>
    <row r="30" spans="1:1" x14ac:dyDescent="0.25">
      <c r="A30" t="s">
        <v>106</v>
      </c>
    </row>
    <row r="31" spans="1:1" x14ac:dyDescent="0.25">
      <c r="A31" s="3">
        <v>1368.19</v>
      </c>
    </row>
    <row r="32" spans="1:1" x14ac:dyDescent="0.25">
      <c r="A32" t="s">
        <v>107</v>
      </c>
    </row>
    <row r="33" spans="1:1" x14ac:dyDescent="0.25">
      <c r="A33" s="3">
        <v>1394.43</v>
      </c>
    </row>
    <row r="34" spans="1:1" x14ac:dyDescent="0.25">
      <c r="A34" t="s">
        <v>108</v>
      </c>
    </row>
    <row r="35" spans="1:1" x14ac:dyDescent="0.25">
      <c r="A35" t="s">
        <v>92</v>
      </c>
    </row>
    <row r="36" spans="1:1" x14ac:dyDescent="0.25">
      <c r="A36" s="3">
        <v>2278.9499999999998</v>
      </c>
    </row>
    <row r="37" spans="1:1" x14ac:dyDescent="0.25">
      <c r="A37" s="3">
        <v>2379.7399999999998</v>
      </c>
    </row>
    <row r="38" spans="1:1" x14ac:dyDescent="0.25">
      <c r="A38" s="3">
        <v>2384.31</v>
      </c>
    </row>
    <row r="39" spans="1:1" x14ac:dyDescent="0.25">
      <c r="A39" s="3">
        <v>2498.59</v>
      </c>
    </row>
    <row r="40" spans="1:1" x14ac:dyDescent="0.25">
      <c r="A40" s="3">
        <v>2493.38</v>
      </c>
    </row>
    <row r="41" spans="1:1" x14ac:dyDescent="0.25">
      <c r="A41" s="3">
        <v>2497.21</v>
      </c>
    </row>
    <row r="42" spans="1:1" x14ac:dyDescent="0.25">
      <c r="A42" s="3">
        <v>2500.8000000000002</v>
      </c>
    </row>
    <row r="43" spans="1:1" x14ac:dyDescent="0.25">
      <c r="A43" s="3">
        <v>2516.61</v>
      </c>
    </row>
    <row r="44" spans="1:1" x14ac:dyDescent="0.25">
      <c r="A44" s="3">
        <v>2536.7199999999998</v>
      </c>
    </row>
    <row r="45" spans="1:1" x14ac:dyDescent="0.25">
      <c r="A45" s="3">
        <v>2577.9899999999998</v>
      </c>
    </row>
    <row r="46" spans="1:1" x14ac:dyDescent="0.25">
      <c r="A46" s="3">
        <v>2580.27</v>
      </c>
    </row>
    <row r="47" spans="1:1" x14ac:dyDescent="0.25">
      <c r="A47" s="3">
        <v>2584.4</v>
      </c>
    </row>
    <row r="48" spans="1:1" x14ac:dyDescent="0.25">
      <c r="A48" t="s">
        <v>109</v>
      </c>
    </row>
    <row r="49" spans="1:1" x14ac:dyDescent="0.25">
      <c r="A49" t="s">
        <v>92</v>
      </c>
    </row>
    <row r="50" spans="1:1" x14ac:dyDescent="0.25">
      <c r="A50" s="3">
        <v>2411.4</v>
      </c>
    </row>
    <row r="51" spans="1:1" x14ac:dyDescent="0.25">
      <c r="A51" s="3">
        <v>2518.0500000000002</v>
      </c>
    </row>
    <row r="52" spans="1:1" x14ac:dyDescent="0.25">
      <c r="A52" s="3">
        <v>2522.89</v>
      </c>
    </row>
    <row r="53" spans="1:1" x14ac:dyDescent="0.25">
      <c r="A53" s="3">
        <v>2643.8</v>
      </c>
    </row>
    <row r="54" spans="1:1" x14ac:dyDescent="0.25">
      <c r="A54" s="3">
        <v>2638.29</v>
      </c>
    </row>
    <row r="55" spans="1:1" x14ac:dyDescent="0.25">
      <c r="A55" s="3">
        <v>2642.34</v>
      </c>
    </row>
    <row r="56" spans="1:1" x14ac:dyDescent="0.25">
      <c r="A56" s="3">
        <v>2646.14</v>
      </c>
    </row>
    <row r="57" spans="1:1" x14ac:dyDescent="0.25">
      <c r="A57" s="3">
        <v>2662.88</v>
      </c>
    </row>
    <row r="58" spans="1:1" x14ac:dyDescent="0.25">
      <c r="A58" s="3">
        <v>2684.15</v>
      </c>
    </row>
    <row r="59" spans="1:1" x14ac:dyDescent="0.25">
      <c r="A59" s="3">
        <v>2727.82</v>
      </c>
    </row>
    <row r="60" spans="1:1" x14ac:dyDescent="0.25">
      <c r="A60" s="3">
        <v>2730.23</v>
      </c>
    </row>
    <row r="61" spans="1:1" x14ac:dyDescent="0.25">
      <c r="A61" s="3">
        <v>2734.61</v>
      </c>
    </row>
    <row r="62" spans="1:1" x14ac:dyDescent="0.25">
      <c r="A62" t="s">
        <v>110</v>
      </c>
    </row>
    <row r="63" spans="1:1" x14ac:dyDescent="0.25">
      <c r="A63" t="s">
        <v>92</v>
      </c>
    </row>
    <row r="64" spans="1:1" x14ac:dyDescent="0.25">
      <c r="A64" s="3">
        <v>3407.03</v>
      </c>
    </row>
    <row r="65" spans="1:1" x14ac:dyDescent="0.25">
      <c r="A65" s="3">
        <v>3557.72</v>
      </c>
    </row>
    <row r="66" spans="1:1" x14ac:dyDescent="0.25">
      <c r="A66" s="3">
        <v>3564.55</v>
      </c>
    </row>
    <row r="67" spans="1:1" x14ac:dyDescent="0.25">
      <c r="A67" s="3">
        <v>3735.39</v>
      </c>
    </row>
    <row r="68" spans="1:1" x14ac:dyDescent="0.25">
      <c r="A68" s="3">
        <v>3727.6</v>
      </c>
    </row>
    <row r="69" spans="1:1" x14ac:dyDescent="0.25">
      <c r="A69" s="3">
        <v>3733.32</v>
      </c>
    </row>
    <row r="70" spans="1:1" x14ac:dyDescent="0.25">
      <c r="A70" s="3">
        <v>3738.69</v>
      </c>
    </row>
    <row r="71" spans="1:1" x14ac:dyDescent="0.25">
      <c r="A71" s="3">
        <v>3762.34</v>
      </c>
    </row>
    <row r="72" spans="1:1" x14ac:dyDescent="0.25">
      <c r="A72" s="3">
        <v>3792.39</v>
      </c>
    </row>
    <row r="73" spans="1:1" x14ac:dyDescent="0.25">
      <c r="A73" s="3">
        <v>3854.1</v>
      </c>
    </row>
    <row r="74" spans="1:1" x14ac:dyDescent="0.25">
      <c r="A74" s="3">
        <v>3857.5</v>
      </c>
    </row>
    <row r="75" spans="1:1" x14ac:dyDescent="0.25">
      <c r="A75" s="3">
        <v>3863.68</v>
      </c>
    </row>
    <row r="76" spans="1:1" x14ac:dyDescent="0.25">
      <c r="A76" t="s">
        <v>111</v>
      </c>
    </row>
    <row r="77" spans="1:1" x14ac:dyDescent="0.25">
      <c r="A77" t="s">
        <v>92</v>
      </c>
    </row>
    <row r="78" spans="1:1" x14ac:dyDescent="0.25">
      <c r="A78" s="3">
        <v>4468.55</v>
      </c>
    </row>
    <row r="79" spans="1:1" x14ac:dyDescent="0.25">
      <c r="A79" s="3">
        <v>4666.1899999999996</v>
      </c>
    </row>
    <row r="80" spans="1:1" x14ac:dyDescent="0.25">
      <c r="A80" s="3">
        <v>4675.1400000000003</v>
      </c>
    </row>
    <row r="81" spans="1:1" x14ac:dyDescent="0.25">
      <c r="A81" s="3">
        <v>4899.22</v>
      </c>
    </row>
    <row r="82" spans="1:1" x14ac:dyDescent="0.25">
      <c r="A82" s="3">
        <v>4889</v>
      </c>
    </row>
    <row r="83" spans="1:1" x14ac:dyDescent="0.25">
      <c r="A83" s="3">
        <v>4896.5</v>
      </c>
    </row>
    <row r="84" spans="1:1" x14ac:dyDescent="0.25">
      <c r="A84" s="3">
        <v>4903.55</v>
      </c>
    </row>
    <row r="85" spans="1:1" x14ac:dyDescent="0.25">
      <c r="A85" s="3">
        <v>4934.5600000000004</v>
      </c>
    </row>
    <row r="86" spans="1:1" x14ac:dyDescent="0.25">
      <c r="A86" s="3">
        <v>4973.9799999999996</v>
      </c>
    </row>
    <row r="87" spans="1:1" x14ac:dyDescent="0.25">
      <c r="A87" s="3">
        <v>5054.91</v>
      </c>
    </row>
    <row r="88" spans="1:1" x14ac:dyDescent="0.25">
      <c r="A88" s="3">
        <v>5059.37</v>
      </c>
    </row>
    <row r="89" spans="1:1" x14ac:dyDescent="0.25">
      <c r="A89" s="3">
        <v>5067.4799999999996</v>
      </c>
    </row>
    <row r="90" spans="1:1" x14ac:dyDescent="0.25">
      <c r="A90" t="s">
        <v>112</v>
      </c>
    </row>
    <row r="91" spans="1:1" x14ac:dyDescent="0.25">
      <c r="A91" t="s">
        <v>92</v>
      </c>
    </row>
    <row r="92" spans="1:1" x14ac:dyDescent="0.25">
      <c r="A92" s="3">
        <v>7657.59</v>
      </c>
    </row>
    <row r="93" spans="1:1" x14ac:dyDescent="0.25">
      <c r="A93" s="3">
        <v>7996.27</v>
      </c>
    </row>
    <row r="94" spans="1:1" x14ac:dyDescent="0.25">
      <c r="A94" s="3">
        <v>8011.62</v>
      </c>
    </row>
    <row r="95" spans="1:1" x14ac:dyDescent="0.25">
      <c r="A95" s="3">
        <v>8395.61</v>
      </c>
    </row>
    <row r="96" spans="1:1" x14ac:dyDescent="0.25">
      <c r="A96" s="3">
        <v>8378.1</v>
      </c>
    </row>
    <row r="97" spans="1:1" x14ac:dyDescent="0.25">
      <c r="A97" s="3">
        <v>8390.9599999999991</v>
      </c>
    </row>
    <row r="98" spans="1:1" x14ac:dyDescent="0.25">
      <c r="A98" s="3">
        <v>8403.0300000000007</v>
      </c>
    </row>
    <row r="99" spans="1:1" x14ac:dyDescent="0.25">
      <c r="A99" s="3">
        <v>8456.17</v>
      </c>
    </row>
    <row r="100" spans="1:1" x14ac:dyDescent="0.25">
      <c r="A100" s="3">
        <v>8523.73</v>
      </c>
    </row>
    <row r="101" spans="1:1" x14ac:dyDescent="0.25">
      <c r="A101" s="3">
        <v>8662.41</v>
      </c>
    </row>
    <row r="102" spans="1:1" x14ac:dyDescent="0.25">
      <c r="A102" s="3">
        <v>8670.06</v>
      </c>
    </row>
    <row r="103" spans="1:1" x14ac:dyDescent="0.25">
      <c r="A103" s="3">
        <v>8683.9599999999991</v>
      </c>
    </row>
    <row r="104" spans="1:1" x14ac:dyDescent="0.25">
      <c r="A104" t="s">
        <v>113</v>
      </c>
    </row>
    <row r="105" spans="1:1" x14ac:dyDescent="0.25">
      <c r="A105" t="s">
        <v>92</v>
      </c>
    </row>
    <row r="106" spans="1:1" x14ac:dyDescent="0.25">
      <c r="A106" s="3">
        <v>1259.26</v>
      </c>
    </row>
    <row r="107" spans="1:1" x14ac:dyDescent="0.25">
      <c r="A107" s="3">
        <v>1314.95</v>
      </c>
    </row>
    <row r="108" spans="1:1" x14ac:dyDescent="0.25">
      <c r="A108" s="3">
        <v>1317.48</v>
      </c>
    </row>
    <row r="109" spans="1:1" x14ac:dyDescent="0.25">
      <c r="A109" s="3">
        <v>1380.62</v>
      </c>
    </row>
    <row r="110" spans="1:1" x14ac:dyDescent="0.25">
      <c r="A110" s="3">
        <v>1377.74</v>
      </c>
    </row>
    <row r="111" spans="1:1" x14ac:dyDescent="0.25">
      <c r="A111" s="3">
        <v>1379.86</v>
      </c>
    </row>
    <row r="112" spans="1:1" x14ac:dyDescent="0.25">
      <c r="A112" s="3">
        <v>1381.84</v>
      </c>
    </row>
    <row r="113" spans="1:1" x14ac:dyDescent="0.25">
      <c r="A113" s="3">
        <v>1390.58</v>
      </c>
    </row>
    <row r="114" spans="1:1" x14ac:dyDescent="0.25">
      <c r="A114" s="3">
        <v>1401.69</v>
      </c>
    </row>
    <row r="115" spans="1:1" x14ac:dyDescent="0.25">
      <c r="A115" s="3">
        <v>1424.5</v>
      </c>
    </row>
    <row r="116" spans="1:1" x14ac:dyDescent="0.25">
      <c r="A116" s="3">
        <v>1425.76</v>
      </c>
    </row>
    <row r="117" spans="1:1" x14ac:dyDescent="0.25">
      <c r="A117" s="3">
        <v>1428.04</v>
      </c>
    </row>
    <row r="118" spans="1:1" x14ac:dyDescent="0.25">
      <c r="A118" t="s">
        <v>114</v>
      </c>
    </row>
    <row r="119" spans="1:1" x14ac:dyDescent="0.25">
      <c r="A119" t="s">
        <v>92</v>
      </c>
    </row>
    <row r="120" spans="1:1" x14ac:dyDescent="0.25">
      <c r="A120">
        <v>221.27</v>
      </c>
    </row>
    <row r="121" spans="1:1" x14ac:dyDescent="0.25">
      <c r="A121">
        <v>231.06</v>
      </c>
    </row>
    <row r="122" spans="1:1" x14ac:dyDescent="0.25">
      <c r="A122">
        <v>231.5</v>
      </c>
    </row>
    <row r="123" spans="1:1" x14ac:dyDescent="0.25">
      <c r="A123">
        <v>242.6</v>
      </c>
    </row>
    <row r="124" spans="1:1" x14ac:dyDescent="0.25">
      <c r="A124">
        <v>242.09</v>
      </c>
    </row>
    <row r="125" spans="1:1" x14ac:dyDescent="0.25">
      <c r="A125">
        <v>242.46</v>
      </c>
    </row>
    <row r="126" spans="1:1" x14ac:dyDescent="0.25">
      <c r="A126">
        <v>242.81</v>
      </c>
    </row>
    <row r="127" spans="1:1" x14ac:dyDescent="0.25">
      <c r="A127">
        <v>244.35</v>
      </c>
    </row>
    <row r="128" spans="1:1" x14ac:dyDescent="0.25">
      <c r="A128">
        <v>246.3</v>
      </c>
    </row>
    <row r="129" spans="1:1" x14ac:dyDescent="0.25">
      <c r="A129">
        <v>250.3</v>
      </c>
    </row>
    <row r="130" spans="1:1" x14ac:dyDescent="0.25">
      <c r="A130">
        <v>250.53</v>
      </c>
    </row>
    <row r="131" spans="1:1" x14ac:dyDescent="0.25">
      <c r="A131">
        <v>250.93</v>
      </c>
    </row>
    <row r="132" spans="1:1" x14ac:dyDescent="0.25">
      <c r="A132" t="s">
        <v>115</v>
      </c>
    </row>
    <row r="133" spans="1:1" x14ac:dyDescent="0.25">
      <c r="A133" t="s">
        <v>92</v>
      </c>
    </row>
    <row r="134" spans="1:1" x14ac:dyDescent="0.25">
      <c r="A134" s="3">
        <v>1154.81</v>
      </c>
    </row>
    <row r="135" spans="1:1" x14ac:dyDescent="0.25">
      <c r="A135" s="3">
        <v>1205.8900000000001</v>
      </c>
    </row>
    <row r="136" spans="1:1" x14ac:dyDescent="0.25">
      <c r="A136" s="3">
        <v>1208.2</v>
      </c>
    </row>
    <row r="137" spans="1:1" x14ac:dyDescent="0.25">
      <c r="A137" s="3">
        <v>1266.1099999999999</v>
      </c>
    </row>
    <row r="138" spans="1:1" x14ac:dyDescent="0.25">
      <c r="A138" s="3">
        <v>1263.47</v>
      </c>
    </row>
    <row r="139" spans="1:1" x14ac:dyDescent="0.25">
      <c r="A139" s="3">
        <v>1265.4100000000001</v>
      </c>
    </row>
    <row r="140" spans="1:1" x14ac:dyDescent="0.25">
      <c r="A140" s="3">
        <v>1267.23</v>
      </c>
    </row>
    <row r="141" spans="1:1" x14ac:dyDescent="0.25">
      <c r="A141" s="3">
        <v>1275.24</v>
      </c>
    </row>
    <row r="142" spans="1:1" x14ac:dyDescent="0.25">
      <c r="A142" s="3">
        <v>1285.43</v>
      </c>
    </row>
    <row r="143" spans="1:1" x14ac:dyDescent="0.25">
      <c r="A143" s="3">
        <v>1306.3399999999999</v>
      </c>
    </row>
    <row r="144" spans="1:1" x14ac:dyDescent="0.25">
      <c r="A144" s="3">
        <v>1307.5</v>
      </c>
    </row>
    <row r="145" spans="1:1" x14ac:dyDescent="0.25">
      <c r="A145" s="3">
        <v>1309.5899999999999</v>
      </c>
    </row>
    <row r="146" spans="1:1" x14ac:dyDescent="0.25">
      <c r="A146" t="s">
        <v>116</v>
      </c>
    </row>
    <row r="147" spans="1:1" x14ac:dyDescent="0.25">
      <c r="A147" t="s">
        <v>92</v>
      </c>
    </row>
    <row r="148" spans="1:1" x14ac:dyDescent="0.25">
      <c r="A148" s="3">
        <v>9182.69</v>
      </c>
    </row>
    <row r="149" spans="1:1" x14ac:dyDescent="0.25">
      <c r="A149" s="3">
        <v>9588.82</v>
      </c>
    </row>
    <row r="150" spans="1:1" x14ac:dyDescent="0.25">
      <c r="A150" s="3">
        <v>9607.23</v>
      </c>
    </row>
    <row r="151" spans="1:1" x14ac:dyDescent="0.25">
      <c r="A151" s="3">
        <v>10067.69</v>
      </c>
    </row>
    <row r="152" spans="1:1" x14ac:dyDescent="0.25">
      <c r="A152" s="3">
        <v>10046.69</v>
      </c>
    </row>
    <row r="153" spans="1:1" x14ac:dyDescent="0.25">
      <c r="A153" s="3">
        <v>10062.120000000001</v>
      </c>
    </row>
    <row r="154" spans="1:1" x14ac:dyDescent="0.25">
      <c r="A154" s="3">
        <v>10076.59</v>
      </c>
    </row>
    <row r="155" spans="1:1" x14ac:dyDescent="0.25">
      <c r="A155" s="3">
        <v>10140.32</v>
      </c>
    </row>
    <row r="156" spans="1:1" x14ac:dyDescent="0.25">
      <c r="A156" s="3">
        <v>10221.33</v>
      </c>
    </row>
    <row r="157" spans="1:1" x14ac:dyDescent="0.25">
      <c r="A157" s="3">
        <v>10387.629999999999</v>
      </c>
    </row>
    <row r="158" spans="1:1" x14ac:dyDescent="0.25">
      <c r="A158" s="3">
        <v>10396.81</v>
      </c>
    </row>
    <row r="159" spans="1:1" x14ac:dyDescent="0.25">
      <c r="A159" s="3">
        <v>10413.469999999999</v>
      </c>
    </row>
    <row r="160" spans="1:1" x14ac:dyDescent="0.25">
      <c r="A160" t="s">
        <v>117</v>
      </c>
    </row>
    <row r="161" spans="1:1" x14ac:dyDescent="0.25">
      <c r="A161" t="s">
        <v>92</v>
      </c>
    </row>
    <row r="162" spans="1:1" x14ac:dyDescent="0.25">
      <c r="A162" s="3">
        <v>5773.32</v>
      </c>
    </row>
    <row r="163" spans="1:1" x14ac:dyDescent="0.25">
      <c r="A163" s="3">
        <v>6028.66</v>
      </c>
    </row>
    <row r="164" spans="1:1" x14ac:dyDescent="0.25">
      <c r="A164" s="3">
        <v>6040.24</v>
      </c>
    </row>
    <row r="165" spans="1:1" x14ac:dyDescent="0.25">
      <c r="A165" s="3">
        <v>6329.74</v>
      </c>
    </row>
    <row r="166" spans="1:1" x14ac:dyDescent="0.25">
      <c r="A166" s="3">
        <v>6316.53</v>
      </c>
    </row>
    <row r="167" spans="1:1" x14ac:dyDescent="0.25">
      <c r="A167" s="3">
        <v>6326.23</v>
      </c>
    </row>
    <row r="168" spans="1:1" x14ac:dyDescent="0.25">
      <c r="A168" s="3">
        <v>6335.33</v>
      </c>
    </row>
    <row r="169" spans="1:1" x14ac:dyDescent="0.25">
      <c r="A169" s="3">
        <v>6375.4</v>
      </c>
    </row>
    <row r="170" spans="1:1" x14ac:dyDescent="0.25">
      <c r="A170" s="3">
        <v>6426.33</v>
      </c>
    </row>
    <row r="171" spans="1:1" x14ac:dyDescent="0.25">
      <c r="A171" s="3">
        <v>6530.89</v>
      </c>
    </row>
    <row r="172" spans="1:1" x14ac:dyDescent="0.25">
      <c r="A172" s="3">
        <v>6536.66</v>
      </c>
    </row>
    <row r="173" spans="1:1" x14ac:dyDescent="0.25">
      <c r="A173" s="3">
        <v>6547.14</v>
      </c>
    </row>
    <row r="174" spans="1:1" x14ac:dyDescent="0.25">
      <c r="A174" t="s">
        <v>118</v>
      </c>
    </row>
    <row r="175" spans="1:1" x14ac:dyDescent="0.25">
      <c r="A175" t="s">
        <v>92</v>
      </c>
    </row>
    <row r="176" spans="1:1" x14ac:dyDescent="0.25">
      <c r="A176" s="3">
        <v>1786.38</v>
      </c>
    </row>
    <row r="177" spans="1:1" x14ac:dyDescent="0.25">
      <c r="A177" s="3">
        <v>1865.39</v>
      </c>
    </row>
    <row r="178" spans="1:1" x14ac:dyDescent="0.25">
      <c r="A178" s="3">
        <v>1868.97</v>
      </c>
    </row>
    <row r="179" spans="1:1" x14ac:dyDescent="0.25">
      <c r="A179" s="3">
        <v>1958.55</v>
      </c>
    </row>
    <row r="180" spans="1:1" x14ac:dyDescent="0.25">
      <c r="A180" s="3">
        <v>1954.46</v>
      </c>
    </row>
    <row r="181" spans="1:1" x14ac:dyDescent="0.25">
      <c r="A181" s="3">
        <v>1957.46</v>
      </c>
    </row>
    <row r="182" spans="1:1" x14ac:dyDescent="0.25">
      <c r="A182" s="3">
        <v>1960.28</v>
      </c>
    </row>
    <row r="183" spans="1:1" x14ac:dyDescent="0.25">
      <c r="A183" s="3">
        <v>1972.67</v>
      </c>
    </row>
    <row r="184" spans="1:1" x14ac:dyDescent="0.25">
      <c r="A184" s="3">
        <v>1988.43</v>
      </c>
    </row>
    <row r="185" spans="1:1" x14ac:dyDescent="0.25">
      <c r="A185" s="3">
        <v>2020.79</v>
      </c>
    </row>
    <row r="186" spans="1:1" x14ac:dyDescent="0.25">
      <c r="A186" s="3">
        <v>2022.57</v>
      </c>
    </row>
    <row r="187" spans="1:1" x14ac:dyDescent="0.25">
      <c r="A187" s="3">
        <v>2025.81</v>
      </c>
    </row>
    <row r="188" spans="1:1" x14ac:dyDescent="0.25">
      <c r="A188" t="s">
        <v>119</v>
      </c>
    </row>
    <row r="189" spans="1:1" x14ac:dyDescent="0.25">
      <c r="A189" t="s">
        <v>92</v>
      </c>
    </row>
    <row r="190" spans="1:1" x14ac:dyDescent="0.25">
      <c r="A190" s="3">
        <v>2760.76</v>
      </c>
    </row>
    <row r="191" spans="1:1" x14ac:dyDescent="0.25">
      <c r="A191" s="3">
        <v>2882.86</v>
      </c>
    </row>
    <row r="192" spans="1:1" x14ac:dyDescent="0.25">
      <c r="A192" s="3">
        <v>2888.4</v>
      </c>
    </row>
    <row r="193" spans="1:1" x14ac:dyDescent="0.25">
      <c r="A193" s="3">
        <v>3026.83</v>
      </c>
    </row>
    <row r="194" spans="1:1" x14ac:dyDescent="0.25">
      <c r="A194" s="3">
        <v>3020.52</v>
      </c>
    </row>
    <row r="195" spans="1:1" x14ac:dyDescent="0.25">
      <c r="A195" s="3">
        <v>3025.16</v>
      </c>
    </row>
    <row r="196" spans="1:1" x14ac:dyDescent="0.25">
      <c r="A196" s="3">
        <v>3029.51</v>
      </c>
    </row>
    <row r="197" spans="1:1" x14ac:dyDescent="0.25">
      <c r="A197" s="3">
        <v>3048.67</v>
      </c>
    </row>
    <row r="198" spans="1:1" x14ac:dyDescent="0.25">
      <c r="A198" s="3">
        <v>3073.03</v>
      </c>
    </row>
    <row r="199" spans="1:1" x14ac:dyDescent="0.25">
      <c r="A199" s="3">
        <v>3123.02</v>
      </c>
    </row>
    <row r="200" spans="1:1" x14ac:dyDescent="0.25">
      <c r="A200" s="3">
        <v>3125.78</v>
      </c>
    </row>
    <row r="201" spans="1:1" x14ac:dyDescent="0.25">
      <c r="A201" s="3">
        <v>3130.79</v>
      </c>
    </row>
    <row r="202" spans="1:1" x14ac:dyDescent="0.25">
      <c r="A202" t="s">
        <v>120</v>
      </c>
    </row>
    <row r="203" spans="1:1" x14ac:dyDescent="0.25">
      <c r="A203" t="s">
        <v>92</v>
      </c>
    </row>
    <row r="204" spans="1:1" x14ac:dyDescent="0.25">
      <c r="A204" s="3">
        <v>2192.37</v>
      </c>
    </row>
    <row r="205" spans="1:1" x14ac:dyDescent="0.25">
      <c r="A205" s="3">
        <v>2289.33</v>
      </c>
    </row>
    <row r="206" spans="1:1" x14ac:dyDescent="0.25">
      <c r="A206" s="3">
        <v>2293.73</v>
      </c>
    </row>
    <row r="207" spans="1:1" x14ac:dyDescent="0.25">
      <c r="A207" s="3">
        <v>2403.66</v>
      </c>
    </row>
    <row r="208" spans="1:1" x14ac:dyDescent="0.25">
      <c r="A208" s="3">
        <v>2398.65</v>
      </c>
    </row>
    <row r="209" spans="1:1" x14ac:dyDescent="0.25">
      <c r="A209" s="3">
        <v>2402.33</v>
      </c>
    </row>
    <row r="210" spans="1:1" x14ac:dyDescent="0.25">
      <c r="A210" s="3">
        <v>2405.79</v>
      </c>
    </row>
    <row r="211" spans="1:1" x14ac:dyDescent="0.25">
      <c r="A211" s="3">
        <v>2421</v>
      </c>
    </row>
    <row r="212" spans="1:1" x14ac:dyDescent="0.25">
      <c r="A212" s="3">
        <v>2440.35</v>
      </c>
    </row>
    <row r="213" spans="1:1" x14ac:dyDescent="0.25">
      <c r="A213" s="3">
        <v>2480.0500000000002</v>
      </c>
    </row>
    <row r="214" spans="1:1" x14ac:dyDescent="0.25">
      <c r="A214" s="3">
        <v>2482.2399999999998</v>
      </c>
    </row>
    <row r="215" spans="1:1" x14ac:dyDescent="0.25">
      <c r="A215" s="3">
        <v>2486.2199999999998</v>
      </c>
    </row>
    <row r="216" spans="1:1" x14ac:dyDescent="0.25">
      <c r="A216" t="s">
        <v>121</v>
      </c>
    </row>
    <row r="217" spans="1:1" x14ac:dyDescent="0.25">
      <c r="A217" t="s">
        <v>92</v>
      </c>
    </row>
    <row r="218" spans="1:1" x14ac:dyDescent="0.25">
      <c r="A218" s="3">
        <v>1279.3399999999999</v>
      </c>
    </row>
    <row r="219" spans="1:1" x14ac:dyDescent="0.25">
      <c r="A219" s="3">
        <v>1335.92</v>
      </c>
    </row>
    <row r="220" spans="1:1" x14ac:dyDescent="0.25">
      <c r="A220" s="3">
        <v>1338.49</v>
      </c>
    </row>
    <row r="221" spans="1:1" x14ac:dyDescent="0.25">
      <c r="A221" s="3">
        <v>1402.64</v>
      </c>
    </row>
    <row r="222" spans="1:1" x14ac:dyDescent="0.25">
      <c r="A222" s="3">
        <v>1399.71</v>
      </c>
    </row>
    <row r="223" spans="1:1" x14ac:dyDescent="0.25">
      <c r="A223" s="3">
        <v>1401.86</v>
      </c>
    </row>
    <row r="224" spans="1:1" x14ac:dyDescent="0.25">
      <c r="A224" s="3">
        <v>1403.88</v>
      </c>
    </row>
    <row r="225" spans="1:1" x14ac:dyDescent="0.25">
      <c r="A225" s="3">
        <v>1412.76</v>
      </c>
    </row>
    <row r="226" spans="1:1" x14ac:dyDescent="0.25">
      <c r="A226" s="3">
        <v>1424.04</v>
      </c>
    </row>
    <row r="227" spans="1:1" x14ac:dyDescent="0.25">
      <c r="A227" s="3">
        <v>1447.21</v>
      </c>
    </row>
    <row r="228" spans="1:1" x14ac:dyDescent="0.25">
      <c r="A228" s="3">
        <v>1448.49</v>
      </c>
    </row>
    <row r="229" spans="1:1" x14ac:dyDescent="0.25">
      <c r="A229" s="3">
        <v>1450.81</v>
      </c>
    </row>
    <row r="230" spans="1:1" x14ac:dyDescent="0.25">
      <c r="A230" t="s">
        <v>122</v>
      </c>
    </row>
    <row r="231" spans="1:1" x14ac:dyDescent="0.25">
      <c r="A231" t="s">
        <v>92</v>
      </c>
    </row>
    <row r="232" spans="1:1" x14ac:dyDescent="0.25">
      <c r="A232" s="3">
        <v>1467.32</v>
      </c>
    </row>
    <row r="233" spans="1:1" x14ac:dyDescent="0.25">
      <c r="A233" s="3">
        <v>1532.22</v>
      </c>
    </row>
    <row r="234" spans="1:1" x14ac:dyDescent="0.25">
      <c r="A234" s="3">
        <v>1535.16</v>
      </c>
    </row>
    <row r="235" spans="1:1" x14ac:dyDescent="0.25">
      <c r="A235" s="3">
        <v>1608.74</v>
      </c>
    </row>
    <row r="236" spans="1:1" x14ac:dyDescent="0.25">
      <c r="A236" s="3">
        <v>1605.38</v>
      </c>
    </row>
    <row r="237" spans="1:1" x14ac:dyDescent="0.25">
      <c r="A237" s="3">
        <v>1607.85</v>
      </c>
    </row>
    <row r="238" spans="1:1" x14ac:dyDescent="0.25">
      <c r="A238" s="3">
        <v>1610.16</v>
      </c>
    </row>
    <row r="239" spans="1:1" x14ac:dyDescent="0.25">
      <c r="A239" s="3">
        <v>1620.34</v>
      </c>
    </row>
    <row r="240" spans="1:1" x14ac:dyDescent="0.25">
      <c r="A240" s="3">
        <v>1633.29</v>
      </c>
    </row>
    <row r="241" spans="1:1" x14ac:dyDescent="0.25">
      <c r="A241" s="3">
        <v>1659.86</v>
      </c>
    </row>
    <row r="242" spans="1:1" x14ac:dyDescent="0.25">
      <c r="A242" s="3">
        <v>1661.33</v>
      </c>
    </row>
    <row r="243" spans="1:1" x14ac:dyDescent="0.25">
      <c r="A243" s="3">
        <v>1663.99</v>
      </c>
    </row>
    <row r="244" spans="1:1" x14ac:dyDescent="0.25">
      <c r="A244" t="s">
        <v>123</v>
      </c>
    </row>
    <row r="245" spans="1:1" x14ac:dyDescent="0.25">
      <c r="A245" t="s">
        <v>92</v>
      </c>
    </row>
    <row r="246" spans="1:1" x14ac:dyDescent="0.25">
      <c r="A246" s="3">
        <v>1283.9000000000001</v>
      </c>
    </row>
    <row r="247" spans="1:1" x14ac:dyDescent="0.25">
      <c r="A247" s="3">
        <v>1340.68</v>
      </c>
    </row>
    <row r="248" spans="1:1" x14ac:dyDescent="0.25">
      <c r="A248" s="3">
        <v>1343.26</v>
      </c>
    </row>
    <row r="249" spans="1:1" x14ac:dyDescent="0.25">
      <c r="A249" s="3">
        <v>1407.64</v>
      </c>
    </row>
    <row r="250" spans="1:1" x14ac:dyDescent="0.25">
      <c r="A250" s="3">
        <v>1404.7</v>
      </c>
    </row>
    <row r="251" spans="1:1" x14ac:dyDescent="0.25">
      <c r="A251" s="3">
        <v>1406.86</v>
      </c>
    </row>
    <row r="252" spans="1:1" x14ac:dyDescent="0.25">
      <c r="A252" s="3">
        <v>1408.88</v>
      </c>
    </row>
    <row r="253" spans="1:1" x14ac:dyDescent="0.25">
      <c r="A253" s="3">
        <v>1417.79</v>
      </c>
    </row>
    <row r="254" spans="1:1" x14ac:dyDescent="0.25">
      <c r="A254" s="3">
        <v>1429.12</v>
      </c>
    </row>
    <row r="255" spans="1:1" x14ac:dyDescent="0.25">
      <c r="A255" s="3">
        <v>1452.37</v>
      </c>
    </row>
    <row r="256" spans="1:1" x14ac:dyDescent="0.25">
      <c r="A256" s="3">
        <v>1453.66</v>
      </c>
    </row>
    <row r="257" spans="1:1" x14ac:dyDescent="0.25">
      <c r="A257" s="3">
        <v>1455.99</v>
      </c>
    </row>
    <row r="258" spans="1:1" x14ac:dyDescent="0.25">
      <c r="A258" t="s">
        <v>124</v>
      </c>
    </row>
    <row r="259" spans="1:1" x14ac:dyDescent="0.25">
      <c r="A259" t="s">
        <v>92</v>
      </c>
    </row>
    <row r="260" spans="1:1" x14ac:dyDescent="0.25">
      <c r="A260">
        <v>550.22</v>
      </c>
    </row>
    <row r="261" spans="1:1" x14ac:dyDescent="0.25">
      <c r="A261">
        <v>574.55999999999995</v>
      </c>
    </row>
    <row r="262" spans="1:1" x14ac:dyDescent="0.25">
      <c r="A262">
        <v>575.66</v>
      </c>
    </row>
    <row r="263" spans="1:1" x14ac:dyDescent="0.25">
      <c r="A263">
        <v>603.25</v>
      </c>
    </row>
    <row r="264" spans="1:1" x14ac:dyDescent="0.25">
      <c r="A264">
        <v>601.99</v>
      </c>
    </row>
    <row r="265" spans="1:1" x14ac:dyDescent="0.25">
      <c r="A265">
        <v>602.91</v>
      </c>
    </row>
    <row r="266" spans="1:1" x14ac:dyDescent="0.25">
      <c r="A266">
        <v>603.78</v>
      </c>
    </row>
    <row r="267" spans="1:1" x14ac:dyDescent="0.25">
      <c r="A267">
        <v>607.6</v>
      </c>
    </row>
    <row r="268" spans="1:1" x14ac:dyDescent="0.25">
      <c r="A268">
        <v>612.45000000000005</v>
      </c>
    </row>
    <row r="269" spans="1:1" x14ac:dyDescent="0.25">
      <c r="A269">
        <v>622.41999999999996</v>
      </c>
    </row>
    <row r="270" spans="1:1" x14ac:dyDescent="0.25">
      <c r="A270">
        <v>622.97</v>
      </c>
    </row>
    <row r="271" spans="1:1" x14ac:dyDescent="0.25">
      <c r="A271">
        <v>623.97</v>
      </c>
    </row>
    <row r="272" spans="1:1" x14ac:dyDescent="0.25">
      <c r="A272" t="s">
        <v>125</v>
      </c>
    </row>
    <row r="273" spans="1:1" x14ac:dyDescent="0.25">
      <c r="A273" t="s">
        <v>92</v>
      </c>
    </row>
    <row r="274" spans="1:1" x14ac:dyDescent="0.25">
      <c r="A274">
        <v>458.53</v>
      </c>
    </row>
    <row r="275" spans="1:1" x14ac:dyDescent="0.25">
      <c r="A275">
        <v>478.81</v>
      </c>
    </row>
    <row r="276" spans="1:1" x14ac:dyDescent="0.25">
      <c r="A276">
        <v>479.73</v>
      </c>
    </row>
    <row r="277" spans="1:1" x14ac:dyDescent="0.25">
      <c r="A277">
        <v>502.72</v>
      </c>
    </row>
    <row r="278" spans="1:1" x14ac:dyDescent="0.25">
      <c r="A278">
        <v>501.67</v>
      </c>
    </row>
    <row r="279" spans="1:1" x14ac:dyDescent="0.25">
      <c r="A279">
        <v>502.44</v>
      </c>
    </row>
    <row r="280" spans="1:1" x14ac:dyDescent="0.25">
      <c r="A280">
        <v>503.17</v>
      </c>
    </row>
    <row r="281" spans="1:1" x14ac:dyDescent="0.25">
      <c r="A281">
        <v>506.35</v>
      </c>
    </row>
    <row r="282" spans="1:1" x14ac:dyDescent="0.25">
      <c r="A282">
        <v>510.39</v>
      </c>
    </row>
    <row r="283" spans="1:1" x14ac:dyDescent="0.25">
      <c r="A283">
        <v>518.70000000000005</v>
      </c>
    </row>
    <row r="284" spans="1:1" x14ac:dyDescent="0.25">
      <c r="A284">
        <v>519.16</v>
      </c>
    </row>
    <row r="285" spans="1:1" x14ac:dyDescent="0.25">
      <c r="A285">
        <v>519.99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Salários Base</vt:lpstr>
      <vt:lpstr>Anexo A Comp. Global</vt:lpstr>
      <vt:lpstr>Anexo B - k</vt:lpstr>
      <vt:lpstr>Plan3</vt:lpstr>
      <vt:lpstr>SINAPI</vt:lpstr>
      <vt:lpstr>Plan1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2012-11-27T19:21:40Z</dcterms:created>
  <dcterms:modified xsi:type="dcterms:W3CDTF">2014-05-12T13:56:18Z</dcterms:modified>
</cp:coreProperties>
</file>